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25779ba84c11d2d/Documentos/PERSONAL/DATOS/"/>
    </mc:Choice>
  </mc:AlternateContent>
  <xr:revisionPtr revIDLastSave="52" documentId="8_{60F852A2-C58F-4B47-B436-F544CBA3444E}" xr6:coauthVersionLast="47" xr6:coauthVersionMax="47" xr10:uidLastSave="{2A9B922D-816D-491D-964B-F3E8FB7BAF6F}"/>
  <bookViews>
    <workbookView xWindow="-120" yWindow="-120" windowWidth="29040" windowHeight="15840" tabRatio="500" xr2:uid="{00000000-000D-0000-FFFF-FFFF00000000}"/>
  </bookViews>
  <sheets>
    <sheet name="Datos" sheetId="1" r:id="rId1"/>
    <sheet name="ABONOS $" sheetId="7" r:id="rId2"/>
    <sheet name="ABONOS U$" sheetId="8" r:id="rId3"/>
    <sheet name="COMPARATIVA" sheetId="9" r:id="rId4"/>
    <sheet name="OTROS" sheetId="10" r:id="rId5"/>
  </sheet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K10" i="9"/>
  <c r="J10" i="9"/>
  <c r="I10" i="9"/>
  <c r="G10" i="9"/>
  <c r="F10" i="9"/>
  <c r="E10" i="9"/>
  <c r="J9" i="9"/>
  <c r="I9" i="9"/>
  <c r="G9" i="9"/>
  <c r="F9" i="9"/>
  <c r="E9" i="9"/>
  <c r="K8" i="9"/>
  <c r="J8" i="9"/>
  <c r="I8" i="9"/>
  <c r="H8" i="9"/>
  <c r="G8" i="9"/>
  <c r="F8" i="9"/>
  <c r="E8" i="9"/>
  <c r="D8" i="9"/>
  <c r="K7" i="9"/>
  <c r="J7" i="9"/>
  <c r="I7" i="9"/>
  <c r="H7" i="9"/>
  <c r="G7" i="9"/>
  <c r="F7" i="9"/>
  <c r="E7" i="9"/>
  <c r="D7" i="9"/>
  <c r="K6" i="9"/>
  <c r="J6" i="9"/>
  <c r="I6" i="9"/>
  <c r="H6" i="9"/>
  <c r="G6" i="9"/>
  <c r="F6" i="9"/>
  <c r="E6" i="9"/>
  <c r="D6" i="9"/>
  <c r="U19" i="1"/>
  <c r="V35" i="1"/>
  <c r="W22" i="1"/>
  <c r="H11" i="8"/>
  <c r="F11" i="8"/>
  <c r="I10" i="8"/>
  <c r="H10" i="8"/>
  <c r="G10" i="8"/>
  <c r="F10" i="8"/>
  <c r="E10" i="8"/>
  <c r="D10" i="8"/>
  <c r="I9" i="8"/>
  <c r="H9" i="8"/>
  <c r="G9" i="8"/>
  <c r="F9" i="8"/>
  <c r="E9" i="8"/>
  <c r="D9" i="8"/>
  <c r="I8" i="8"/>
  <c r="H8" i="8"/>
  <c r="G8" i="8"/>
  <c r="F8" i="8"/>
  <c r="E8" i="8"/>
  <c r="D8" i="8"/>
  <c r="I7" i="8"/>
  <c r="H7" i="8"/>
  <c r="G7" i="8"/>
  <c r="F7" i="8"/>
  <c r="E7" i="8"/>
  <c r="D7" i="8"/>
  <c r="I11" i="7"/>
  <c r="G11" i="7"/>
  <c r="I10" i="7"/>
  <c r="H10" i="7"/>
  <c r="G10" i="7"/>
  <c r="F10" i="7"/>
  <c r="D10" i="7"/>
  <c r="I9" i="7"/>
  <c r="H9" i="7"/>
  <c r="G9" i="7"/>
  <c r="F9" i="7"/>
  <c r="E9" i="7"/>
  <c r="D9" i="7"/>
  <c r="I8" i="7"/>
  <c r="H8" i="7"/>
  <c r="G8" i="7"/>
  <c r="F8" i="7"/>
  <c r="E8" i="7"/>
  <c r="D8" i="7"/>
  <c r="I7" i="7"/>
  <c r="H7" i="7"/>
  <c r="G7" i="7"/>
  <c r="F7" i="7"/>
  <c r="E7" i="7"/>
  <c r="D7" i="7"/>
  <c r="D6" i="7"/>
  <c r="AI57" i="1"/>
  <c r="AE57" i="1"/>
  <c r="AI56" i="1"/>
  <c r="K9" i="9" s="1"/>
  <c r="AE56" i="1"/>
  <c r="AA57" i="1" l="1"/>
  <c r="T57" i="1"/>
  <c r="H10" i="9" s="1"/>
  <c r="O57" i="1"/>
  <c r="N57" i="1"/>
  <c r="M57" i="1"/>
  <c r="AK43" i="1"/>
  <c r="AJ43" i="1"/>
  <c r="AI43" i="1"/>
  <c r="AK30" i="1"/>
  <c r="AJ30" i="1"/>
  <c r="AI30" i="1"/>
  <c r="AK17" i="1"/>
  <c r="AJ17" i="1"/>
  <c r="AI17" i="1"/>
  <c r="AG17" i="1"/>
  <c r="AF17" i="1"/>
  <c r="AE17" i="1"/>
  <c r="AC17" i="1"/>
  <c r="AB17" i="1"/>
  <c r="AA17" i="1"/>
  <c r="AG30" i="1"/>
  <c r="AF30" i="1"/>
  <c r="AE30" i="1"/>
  <c r="AC30" i="1"/>
  <c r="AB30" i="1"/>
  <c r="AA30" i="1"/>
  <c r="AG43" i="1"/>
  <c r="AF43" i="1"/>
  <c r="AE43" i="1"/>
  <c r="AC43" i="1"/>
  <c r="AB43" i="1"/>
  <c r="AA43" i="1"/>
  <c r="AA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6" i="1"/>
  <c r="AK15" i="1"/>
  <c r="AK14" i="1"/>
  <c r="AK13" i="1"/>
  <c r="AK12" i="1"/>
  <c r="AK11" i="1"/>
  <c r="AK10" i="1"/>
  <c r="AK9" i="1"/>
  <c r="AK8" i="1"/>
  <c r="AK7" i="1"/>
  <c r="AK6" i="1"/>
  <c r="AK5" i="1"/>
  <c r="AK3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6" i="1"/>
  <c r="AJ15" i="1"/>
  <c r="AJ14" i="1"/>
  <c r="AJ13" i="1"/>
  <c r="AJ12" i="1"/>
  <c r="AJ11" i="1"/>
  <c r="AJ10" i="1"/>
  <c r="AJ9" i="1"/>
  <c r="AJ8" i="1"/>
  <c r="AJ7" i="1"/>
  <c r="AJ6" i="1"/>
  <c r="AJ5" i="1"/>
  <c r="AJ3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6" i="1"/>
  <c r="AG15" i="1"/>
  <c r="AG14" i="1"/>
  <c r="AG13" i="1"/>
  <c r="AG12" i="1"/>
  <c r="AG11" i="1"/>
  <c r="AG10" i="1"/>
  <c r="AG9" i="1"/>
  <c r="AG8" i="1"/>
  <c r="AG7" i="1"/>
  <c r="AG6" i="1"/>
  <c r="AG5" i="1"/>
  <c r="AG3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6" i="1"/>
  <c r="AF15" i="1"/>
  <c r="AF14" i="1"/>
  <c r="AF13" i="1"/>
  <c r="AF12" i="1"/>
  <c r="AF11" i="1"/>
  <c r="AF10" i="1"/>
  <c r="AF9" i="1"/>
  <c r="AF8" i="1"/>
  <c r="AF7" i="1"/>
  <c r="AF6" i="1"/>
  <c r="AF5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" i="1"/>
  <c r="AC55" i="1"/>
  <c r="AC54" i="1"/>
  <c r="AC53" i="1"/>
  <c r="AC52" i="1"/>
  <c r="AC51" i="1"/>
  <c r="AC57" i="1" s="1"/>
  <c r="AC50" i="1"/>
  <c r="AC49" i="1"/>
  <c r="AC48" i="1"/>
  <c r="AC47" i="1"/>
  <c r="AC46" i="1"/>
  <c r="AC45" i="1"/>
  <c r="AC44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6" i="1"/>
  <c r="AC15" i="1"/>
  <c r="AC14" i="1"/>
  <c r="AC13" i="1"/>
  <c r="AC12" i="1"/>
  <c r="AC11" i="1"/>
  <c r="AC10" i="1"/>
  <c r="AC9" i="1"/>
  <c r="AC8" i="1"/>
  <c r="AC7" i="1"/>
  <c r="AC6" i="1"/>
  <c r="AC5" i="1"/>
  <c r="AC3" i="1"/>
  <c r="AB55" i="1"/>
  <c r="AB54" i="1"/>
  <c r="AB53" i="1"/>
  <c r="AB52" i="1"/>
  <c r="AB51" i="1"/>
  <c r="AB57" i="1" s="1"/>
  <c r="AB50" i="1"/>
  <c r="AB49" i="1"/>
  <c r="AB48" i="1"/>
  <c r="AB47" i="1"/>
  <c r="AB46" i="1"/>
  <c r="AB45" i="1"/>
  <c r="AB44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6" i="1"/>
  <c r="AB15" i="1"/>
  <c r="AB14" i="1"/>
  <c r="AB13" i="1"/>
  <c r="AB12" i="1"/>
  <c r="AB11" i="1"/>
  <c r="AB10" i="1"/>
  <c r="AB9" i="1"/>
  <c r="AB8" i="1"/>
  <c r="AB7" i="1"/>
  <c r="AB6" i="1"/>
  <c r="AB5" i="1"/>
  <c r="AB3" i="1"/>
  <c r="AB56" i="1" l="1"/>
  <c r="AF56" i="1"/>
  <c r="AF57" i="1"/>
  <c r="AJ57" i="1"/>
  <c r="AJ56" i="1"/>
  <c r="AC56" i="1"/>
  <c r="AG57" i="1"/>
  <c r="AG56" i="1"/>
  <c r="AK57" i="1"/>
  <c r="AK56" i="1"/>
  <c r="G57" i="1"/>
  <c r="T56" i="1"/>
  <c r="H9" i="9" s="1"/>
  <c r="M56" i="1"/>
  <c r="G56" i="1"/>
  <c r="F56" i="1"/>
  <c r="W55" i="1"/>
  <c r="P55" i="1"/>
  <c r="G55" i="1"/>
  <c r="W54" i="1"/>
  <c r="P54" i="1"/>
  <c r="G54" i="1"/>
  <c r="W53" i="1"/>
  <c r="P53" i="1"/>
  <c r="G53" i="1"/>
  <c r="W52" i="1"/>
  <c r="P52" i="1"/>
  <c r="G52" i="1"/>
  <c r="W51" i="1"/>
  <c r="E11" i="8" s="1"/>
  <c r="P51" i="1"/>
  <c r="D11" i="8" s="1"/>
  <c r="G51" i="1"/>
  <c r="W50" i="1"/>
  <c r="P50" i="1"/>
  <c r="G50" i="1"/>
  <c r="W49" i="1"/>
  <c r="P49" i="1"/>
  <c r="G49" i="1"/>
  <c r="W48" i="1"/>
  <c r="P48" i="1"/>
  <c r="G48" i="1"/>
  <c r="F43" i="1"/>
  <c r="F30" i="1"/>
  <c r="F17" i="1"/>
  <c r="M17" i="1"/>
  <c r="M30" i="1"/>
  <c r="M43" i="1"/>
  <c r="E10" i="7" l="1"/>
  <c r="D9" i="9"/>
  <c r="E11" i="7"/>
  <c r="D10" i="9"/>
  <c r="P57" i="1"/>
  <c r="W57" i="1"/>
  <c r="T43" i="1"/>
  <c r="T30" i="1"/>
  <c r="T17" i="1"/>
  <c r="G17" i="1"/>
  <c r="E3" i="1"/>
  <c r="V3" i="1" s="1"/>
  <c r="C3" i="1"/>
  <c r="N3" i="1" s="1"/>
  <c r="W3" i="1"/>
  <c r="P3" i="1"/>
  <c r="G43" i="1"/>
  <c r="G30" i="1"/>
  <c r="R3" i="1" l="1"/>
  <c r="Q3" i="1"/>
  <c r="U3" i="1"/>
  <c r="Y3" i="1" s="1"/>
  <c r="O3" i="1"/>
  <c r="R5" i="1"/>
  <c r="W47" i="1"/>
  <c r="W46" i="1"/>
  <c r="W45" i="1"/>
  <c r="W44" i="1"/>
  <c r="W42" i="1"/>
  <c r="W56" i="1" s="1"/>
  <c r="W41" i="1"/>
  <c r="W40" i="1"/>
  <c r="W39" i="1"/>
  <c r="W38" i="1"/>
  <c r="W37" i="1"/>
  <c r="W36" i="1"/>
  <c r="W35" i="1"/>
  <c r="W34" i="1"/>
  <c r="W33" i="1"/>
  <c r="W32" i="1"/>
  <c r="W31" i="1"/>
  <c r="W29" i="1"/>
  <c r="W28" i="1"/>
  <c r="W27" i="1"/>
  <c r="W26" i="1"/>
  <c r="W25" i="1"/>
  <c r="W24" i="1"/>
  <c r="W23" i="1"/>
  <c r="W21" i="1"/>
  <c r="W20" i="1"/>
  <c r="W19" i="1"/>
  <c r="W18" i="1"/>
  <c r="W16" i="1"/>
  <c r="W15" i="1"/>
  <c r="W14" i="1"/>
  <c r="W13" i="1"/>
  <c r="W12" i="1"/>
  <c r="W11" i="1"/>
  <c r="W10" i="1"/>
  <c r="W9" i="1"/>
  <c r="W8" i="1"/>
  <c r="W7" i="1"/>
  <c r="W6" i="1"/>
  <c r="W5" i="1"/>
  <c r="P47" i="1"/>
  <c r="P46" i="1"/>
  <c r="P45" i="1"/>
  <c r="P44" i="1"/>
  <c r="P42" i="1"/>
  <c r="P56" i="1" s="1"/>
  <c r="P41" i="1"/>
  <c r="P40" i="1"/>
  <c r="P39" i="1"/>
  <c r="P38" i="1"/>
  <c r="P37" i="1"/>
  <c r="P36" i="1"/>
  <c r="P35" i="1"/>
  <c r="P34" i="1"/>
  <c r="P33" i="1"/>
  <c r="P32" i="1"/>
  <c r="P31" i="1"/>
  <c r="P29" i="1"/>
  <c r="P28" i="1"/>
  <c r="P27" i="1"/>
  <c r="P26" i="1"/>
  <c r="P25" i="1"/>
  <c r="P24" i="1"/>
  <c r="P23" i="1"/>
  <c r="P22" i="1"/>
  <c r="P21" i="1"/>
  <c r="P20" i="1"/>
  <c r="P19" i="1"/>
  <c r="P18" i="1"/>
  <c r="P16" i="1"/>
  <c r="P15" i="1"/>
  <c r="P14" i="1"/>
  <c r="P13" i="1"/>
  <c r="P12" i="1"/>
  <c r="P11" i="1"/>
  <c r="P10" i="1"/>
  <c r="P9" i="1"/>
  <c r="P8" i="1"/>
  <c r="P7" i="1"/>
  <c r="P6" i="1"/>
  <c r="P5" i="1"/>
  <c r="G47" i="1"/>
  <c r="G46" i="1"/>
  <c r="G45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5" i="1"/>
  <c r="G6" i="1"/>
  <c r="G7" i="1"/>
  <c r="G8" i="1"/>
  <c r="G9" i="1"/>
  <c r="G10" i="1"/>
  <c r="E5" i="1"/>
  <c r="E6" i="1" s="1"/>
  <c r="E7" i="1" s="1"/>
  <c r="E8" i="1" s="1"/>
  <c r="E9" i="1" s="1"/>
  <c r="E10" i="1" s="1"/>
  <c r="E11" i="1" s="1"/>
  <c r="E12" i="1" s="1"/>
  <c r="E13" i="1" s="1"/>
  <c r="J13" i="1" s="1"/>
  <c r="C5" i="1"/>
  <c r="N5" i="1" s="1"/>
  <c r="P43" i="1" l="1"/>
  <c r="W43" i="1"/>
  <c r="P17" i="1"/>
  <c r="P30" i="1"/>
  <c r="W30" i="1"/>
  <c r="W17" i="1"/>
  <c r="X3" i="1"/>
  <c r="Q5" i="1"/>
  <c r="K5" i="1"/>
  <c r="U5" i="1"/>
  <c r="V5" i="1"/>
  <c r="V13" i="1"/>
  <c r="V6" i="1"/>
  <c r="V7" i="1"/>
  <c r="V8" i="1"/>
  <c r="J6" i="1"/>
  <c r="J11" i="1"/>
  <c r="V10" i="1"/>
  <c r="J5" i="1"/>
  <c r="V9" i="1"/>
  <c r="J12" i="1"/>
  <c r="V11" i="1"/>
  <c r="V12" i="1"/>
  <c r="J7" i="1"/>
  <c r="J9" i="1"/>
  <c r="J8" i="1"/>
  <c r="J10" i="1"/>
  <c r="O5" i="1"/>
  <c r="I5" i="1"/>
  <c r="C6" i="1"/>
  <c r="Y5" i="1" l="1"/>
  <c r="X5" i="1"/>
  <c r="K6" i="1"/>
  <c r="U6" i="1"/>
  <c r="N6" i="1"/>
  <c r="I6" i="1"/>
  <c r="C7" i="1"/>
  <c r="O6" i="1"/>
  <c r="O13" i="1"/>
  <c r="E14" i="1"/>
  <c r="Q6" i="1" l="1"/>
  <c r="R6" i="1"/>
  <c r="Y6" i="1"/>
  <c r="X6" i="1"/>
  <c r="J14" i="1"/>
  <c r="V14" i="1"/>
  <c r="K7" i="1"/>
  <c r="U7" i="1"/>
  <c r="O14" i="1"/>
  <c r="E15" i="1"/>
  <c r="O7" i="1"/>
  <c r="N7" i="1"/>
  <c r="I7" i="1"/>
  <c r="C8" i="1"/>
  <c r="Q7" i="1" l="1"/>
  <c r="R7" i="1"/>
  <c r="X7" i="1"/>
  <c r="Y7" i="1"/>
  <c r="K8" i="1"/>
  <c r="U8" i="1"/>
  <c r="J15" i="1"/>
  <c r="V15" i="1"/>
  <c r="C9" i="1"/>
  <c r="I8" i="1"/>
  <c r="N8" i="1"/>
  <c r="E16" i="1"/>
  <c r="O15" i="1"/>
  <c r="O8" i="1"/>
  <c r="D17" i="1" l="1"/>
  <c r="E17" i="1"/>
  <c r="Q8" i="1"/>
  <c r="R8" i="1"/>
  <c r="X8" i="1"/>
  <c r="Y8" i="1"/>
  <c r="J16" i="1"/>
  <c r="V16" i="1"/>
  <c r="V17" i="1" s="1"/>
  <c r="K9" i="1"/>
  <c r="U9" i="1"/>
  <c r="O9" i="1"/>
  <c r="O16" i="1"/>
  <c r="O17" i="1" s="1"/>
  <c r="E18" i="1"/>
  <c r="I9" i="1"/>
  <c r="N9" i="1"/>
  <c r="C10" i="1"/>
  <c r="X9" i="1" l="1"/>
  <c r="Y9" i="1"/>
  <c r="Q9" i="1"/>
  <c r="R9" i="1"/>
  <c r="K10" i="1"/>
  <c r="U10" i="1"/>
  <c r="J18" i="1"/>
  <c r="V18" i="1"/>
  <c r="I10" i="1"/>
  <c r="N10" i="1"/>
  <c r="C11" i="1"/>
  <c r="O18" i="1"/>
  <c r="E19" i="1"/>
  <c r="O10" i="1"/>
  <c r="Q10" i="1" l="1"/>
  <c r="R10" i="1"/>
  <c r="X10" i="1"/>
  <c r="Y10" i="1"/>
  <c r="J19" i="1"/>
  <c r="V19" i="1"/>
  <c r="K11" i="1"/>
  <c r="U11" i="1"/>
  <c r="O11" i="1"/>
  <c r="E20" i="1"/>
  <c r="O19" i="1"/>
  <c r="C12" i="1"/>
  <c r="N11" i="1"/>
  <c r="I11" i="1"/>
  <c r="Q11" i="1" l="1"/>
  <c r="R11" i="1"/>
  <c r="Y11" i="1"/>
  <c r="X11" i="1"/>
  <c r="K12" i="1"/>
  <c r="U12" i="1"/>
  <c r="J20" i="1"/>
  <c r="V20" i="1"/>
  <c r="C13" i="1"/>
  <c r="I12" i="1"/>
  <c r="N12" i="1"/>
  <c r="O20" i="1"/>
  <c r="E21" i="1"/>
  <c r="O12" i="1"/>
  <c r="Q12" i="1" l="1"/>
  <c r="R12" i="1"/>
  <c r="Y12" i="1"/>
  <c r="X12" i="1"/>
  <c r="J21" i="1"/>
  <c r="V21" i="1"/>
  <c r="K13" i="1"/>
  <c r="U13" i="1"/>
  <c r="I13" i="1"/>
  <c r="N13" i="1"/>
  <c r="C14" i="1"/>
  <c r="E22" i="1"/>
  <c r="O21" i="1"/>
  <c r="Y13" i="1" l="1"/>
  <c r="X13" i="1"/>
  <c r="Q13" i="1"/>
  <c r="R13" i="1"/>
  <c r="J22" i="1"/>
  <c r="V22" i="1"/>
  <c r="K14" i="1"/>
  <c r="U14" i="1"/>
  <c r="O22" i="1"/>
  <c r="E23" i="1"/>
  <c r="I14" i="1"/>
  <c r="N14" i="1"/>
  <c r="C15" i="1"/>
  <c r="Q14" i="1" l="1"/>
  <c r="R14" i="1"/>
  <c r="Y14" i="1"/>
  <c r="X14" i="1"/>
  <c r="K15" i="1"/>
  <c r="U15" i="1"/>
  <c r="J23" i="1"/>
  <c r="V23" i="1"/>
  <c r="C16" i="1"/>
  <c r="I15" i="1"/>
  <c r="N15" i="1"/>
  <c r="E24" i="1"/>
  <c r="O23" i="1"/>
  <c r="B17" i="1" l="1"/>
  <c r="C17" i="1"/>
  <c r="Q15" i="1"/>
  <c r="R15" i="1"/>
  <c r="Y15" i="1"/>
  <c r="X15" i="1"/>
  <c r="J24" i="1"/>
  <c r="V24" i="1"/>
  <c r="K16" i="1"/>
  <c r="U16" i="1"/>
  <c r="U17" i="1" s="1"/>
  <c r="I16" i="1"/>
  <c r="N16" i="1"/>
  <c r="N17" i="1" s="1"/>
  <c r="C18" i="1"/>
  <c r="O24" i="1"/>
  <c r="E25" i="1"/>
  <c r="Q16" i="1" l="1"/>
  <c r="R16" i="1"/>
  <c r="Y16" i="1"/>
  <c r="X16" i="1"/>
  <c r="K18" i="1"/>
  <c r="U18" i="1"/>
  <c r="J25" i="1"/>
  <c r="V25" i="1"/>
  <c r="O25" i="1"/>
  <c r="E26" i="1"/>
  <c r="N18" i="1"/>
  <c r="I18" i="1"/>
  <c r="C19" i="1"/>
  <c r="R18" i="1" l="1"/>
  <c r="Q18" i="1"/>
  <c r="Y18" i="1"/>
  <c r="X18" i="1"/>
  <c r="J26" i="1"/>
  <c r="V26" i="1"/>
  <c r="K19" i="1"/>
  <c r="I19" i="1"/>
  <c r="N19" i="1"/>
  <c r="C20" i="1"/>
  <c r="O26" i="1"/>
  <c r="E27" i="1"/>
  <c r="R19" i="1" l="1"/>
  <c r="Q19" i="1"/>
  <c r="Y19" i="1"/>
  <c r="X19" i="1"/>
  <c r="J27" i="1"/>
  <c r="V27" i="1"/>
  <c r="K20" i="1"/>
  <c r="U20" i="1"/>
  <c r="N20" i="1"/>
  <c r="O27" i="1"/>
  <c r="E28" i="1"/>
  <c r="C21" i="1"/>
  <c r="I20" i="1"/>
  <c r="R20" i="1" l="1"/>
  <c r="Q20" i="1"/>
  <c r="Y20" i="1"/>
  <c r="X20" i="1"/>
  <c r="K21" i="1"/>
  <c r="U21" i="1"/>
  <c r="J28" i="1"/>
  <c r="V28" i="1"/>
  <c r="N21" i="1"/>
  <c r="I21" i="1"/>
  <c r="C22" i="1"/>
  <c r="O28" i="1"/>
  <c r="E29" i="1"/>
  <c r="E30" i="1" l="1"/>
  <c r="D30" i="1"/>
  <c r="Q21" i="1"/>
  <c r="R21" i="1"/>
  <c r="X21" i="1"/>
  <c r="Y21" i="1"/>
  <c r="J29" i="1"/>
  <c r="V29" i="1"/>
  <c r="V30" i="1" s="1"/>
  <c r="K22" i="1"/>
  <c r="U22" i="1"/>
  <c r="O29" i="1"/>
  <c r="O30" i="1" s="1"/>
  <c r="E31" i="1"/>
  <c r="I22" i="1"/>
  <c r="N22" i="1"/>
  <c r="C23" i="1"/>
  <c r="Q22" i="1" l="1"/>
  <c r="R22" i="1"/>
  <c r="X22" i="1"/>
  <c r="Y22" i="1"/>
  <c r="K23" i="1"/>
  <c r="U23" i="1"/>
  <c r="J31" i="1"/>
  <c r="V31" i="1"/>
  <c r="C24" i="1"/>
  <c r="I23" i="1"/>
  <c r="N23" i="1"/>
  <c r="E32" i="1"/>
  <c r="O31" i="1"/>
  <c r="Q23" i="1" l="1"/>
  <c r="R23" i="1"/>
  <c r="X23" i="1"/>
  <c r="Y23" i="1"/>
  <c r="J32" i="1"/>
  <c r="V32" i="1"/>
  <c r="K24" i="1"/>
  <c r="U24" i="1"/>
  <c r="E33" i="1"/>
  <c r="O32" i="1"/>
  <c r="I24" i="1"/>
  <c r="N24" i="1"/>
  <c r="C25" i="1"/>
  <c r="X24" i="1" l="1"/>
  <c r="Y24" i="1"/>
  <c r="R24" i="1"/>
  <c r="Q24" i="1"/>
  <c r="K25" i="1"/>
  <c r="U25" i="1"/>
  <c r="J33" i="1"/>
  <c r="I25" i="1"/>
  <c r="N25" i="1"/>
  <c r="C26" i="1"/>
  <c r="E34" i="1"/>
  <c r="O33" i="1"/>
  <c r="R25" i="1" l="1"/>
  <c r="Q25" i="1"/>
  <c r="X25" i="1"/>
  <c r="Y25" i="1"/>
  <c r="J34" i="1"/>
  <c r="V34" i="1"/>
  <c r="K26" i="1"/>
  <c r="U26" i="1"/>
  <c r="E35" i="1"/>
  <c r="O34" i="1"/>
  <c r="I26" i="1"/>
  <c r="C27" i="1"/>
  <c r="N26" i="1"/>
  <c r="R26" i="1" l="1"/>
  <c r="Q26" i="1"/>
  <c r="X26" i="1"/>
  <c r="Y26" i="1"/>
  <c r="K27" i="1"/>
  <c r="U27" i="1"/>
  <c r="J35" i="1"/>
  <c r="I27" i="1"/>
  <c r="N27" i="1"/>
  <c r="C28" i="1"/>
  <c r="O35" i="1"/>
  <c r="E36" i="1"/>
  <c r="R27" i="1" l="1"/>
  <c r="Q27" i="1"/>
  <c r="X27" i="1"/>
  <c r="Y27" i="1"/>
  <c r="J36" i="1"/>
  <c r="V36" i="1"/>
  <c r="K28" i="1"/>
  <c r="U28" i="1"/>
  <c r="O36" i="1"/>
  <c r="E37" i="1"/>
  <c r="I28" i="1"/>
  <c r="N28" i="1"/>
  <c r="C29" i="1"/>
  <c r="C30" i="1" l="1"/>
  <c r="B30" i="1"/>
  <c r="X28" i="1"/>
  <c r="Y28" i="1"/>
  <c r="Q28" i="1"/>
  <c r="R28" i="1"/>
  <c r="K29" i="1"/>
  <c r="U29" i="1"/>
  <c r="U30" i="1" s="1"/>
  <c r="J37" i="1"/>
  <c r="V37" i="1"/>
  <c r="I29" i="1"/>
  <c r="N29" i="1"/>
  <c r="N30" i="1" s="1"/>
  <c r="C31" i="1"/>
  <c r="E38" i="1"/>
  <c r="O37" i="1"/>
  <c r="Q29" i="1" l="1"/>
  <c r="R29" i="1"/>
  <c r="X29" i="1"/>
  <c r="Y29" i="1"/>
  <c r="K31" i="1"/>
  <c r="U31" i="1"/>
  <c r="J38" i="1"/>
  <c r="V38" i="1"/>
  <c r="O38" i="1"/>
  <c r="E39" i="1"/>
  <c r="C32" i="1"/>
  <c r="I31" i="1"/>
  <c r="N31" i="1"/>
  <c r="Q31" i="1" l="1"/>
  <c r="R31" i="1"/>
  <c r="Y31" i="1"/>
  <c r="X31" i="1"/>
  <c r="K32" i="1"/>
  <c r="U32" i="1"/>
  <c r="J39" i="1"/>
  <c r="V39" i="1"/>
  <c r="N32" i="1"/>
  <c r="I32" i="1"/>
  <c r="C33" i="1"/>
  <c r="O39" i="1"/>
  <c r="E40" i="1"/>
  <c r="Q32" i="1" l="1"/>
  <c r="R32" i="1"/>
  <c r="X32" i="1"/>
  <c r="Y32" i="1"/>
  <c r="J40" i="1"/>
  <c r="V40" i="1"/>
  <c r="K33" i="1"/>
  <c r="U33" i="1"/>
  <c r="O40" i="1"/>
  <c r="E41" i="1"/>
  <c r="N33" i="1"/>
  <c r="I33" i="1"/>
  <c r="C34" i="1"/>
  <c r="Q33" i="1" l="1"/>
  <c r="R33" i="1"/>
  <c r="X33" i="1"/>
  <c r="Y33" i="1"/>
  <c r="K34" i="1"/>
  <c r="U34" i="1"/>
  <c r="J41" i="1"/>
  <c r="V41" i="1"/>
  <c r="C35" i="1"/>
  <c r="N34" i="1"/>
  <c r="I34" i="1"/>
  <c r="E42" i="1"/>
  <c r="O41" i="1"/>
  <c r="D43" i="1" l="1"/>
  <c r="R34" i="1"/>
  <c r="Q34" i="1"/>
  <c r="X34" i="1"/>
  <c r="Y34" i="1"/>
  <c r="J42" i="1"/>
  <c r="V42" i="1"/>
  <c r="V43" i="1" s="1"/>
  <c r="K35" i="1"/>
  <c r="U35" i="1"/>
  <c r="E43" i="1"/>
  <c r="I35" i="1"/>
  <c r="N35" i="1"/>
  <c r="C36" i="1"/>
  <c r="O42" i="1"/>
  <c r="O43" i="1" s="1"/>
  <c r="E44" i="1"/>
  <c r="R35" i="1" l="1"/>
  <c r="Q35" i="1"/>
  <c r="X35" i="1"/>
  <c r="Y35" i="1"/>
  <c r="J44" i="1"/>
  <c r="V44" i="1"/>
  <c r="K36" i="1"/>
  <c r="U36" i="1"/>
  <c r="O44" i="1"/>
  <c r="E45" i="1"/>
  <c r="I36" i="1"/>
  <c r="N36" i="1"/>
  <c r="C37" i="1"/>
  <c r="R36" i="1" l="1"/>
  <c r="Q36" i="1"/>
  <c r="X36" i="1"/>
  <c r="Y36" i="1"/>
  <c r="K37" i="1"/>
  <c r="U37" i="1"/>
  <c r="J45" i="1"/>
  <c r="V45" i="1"/>
  <c r="I37" i="1"/>
  <c r="C38" i="1"/>
  <c r="N37" i="1"/>
  <c r="O45" i="1"/>
  <c r="E46" i="1"/>
  <c r="R37" i="1" l="1"/>
  <c r="Q37" i="1"/>
  <c r="Y37" i="1"/>
  <c r="X37" i="1"/>
  <c r="K38" i="1"/>
  <c r="U38" i="1"/>
  <c r="J46" i="1"/>
  <c r="V46" i="1"/>
  <c r="C39" i="1"/>
  <c r="I38" i="1"/>
  <c r="N38" i="1"/>
  <c r="O46" i="1"/>
  <c r="E47" i="1"/>
  <c r="E48" i="1" l="1"/>
  <c r="R38" i="1"/>
  <c r="Q38" i="1"/>
  <c r="Y38" i="1"/>
  <c r="X38" i="1"/>
  <c r="K39" i="1"/>
  <c r="U39" i="1"/>
  <c r="J47" i="1"/>
  <c r="V47" i="1"/>
  <c r="O47" i="1"/>
  <c r="I39" i="1"/>
  <c r="N39" i="1"/>
  <c r="C40" i="1"/>
  <c r="V48" i="1" l="1"/>
  <c r="E49" i="1"/>
  <c r="O48" i="1"/>
  <c r="J48" i="1"/>
  <c r="R39" i="1"/>
  <c r="Q39" i="1"/>
  <c r="Y39" i="1"/>
  <c r="X39" i="1"/>
  <c r="K40" i="1"/>
  <c r="U40" i="1"/>
  <c r="C41" i="1"/>
  <c r="I40" i="1"/>
  <c r="N40" i="1"/>
  <c r="V49" i="1" l="1"/>
  <c r="O49" i="1"/>
  <c r="J49" i="1"/>
  <c r="E50" i="1"/>
  <c r="Q40" i="1"/>
  <c r="R40" i="1"/>
  <c r="Y40" i="1"/>
  <c r="X40" i="1"/>
  <c r="K41" i="1"/>
  <c r="U41" i="1"/>
  <c r="C42" i="1"/>
  <c r="I41" i="1"/>
  <c r="N41" i="1"/>
  <c r="J50" i="1" l="1"/>
  <c r="E51" i="1"/>
  <c r="V50" i="1"/>
  <c r="O50" i="1"/>
  <c r="C43" i="1"/>
  <c r="B43" i="1"/>
  <c r="Q41" i="1"/>
  <c r="R41" i="1"/>
  <c r="Y41" i="1"/>
  <c r="X41" i="1"/>
  <c r="K42" i="1"/>
  <c r="U42" i="1"/>
  <c r="U43" i="1" s="1"/>
  <c r="I42" i="1"/>
  <c r="N42" i="1"/>
  <c r="N43" i="1" s="1"/>
  <c r="C44" i="1"/>
  <c r="D57" i="1" l="1"/>
  <c r="E56" i="1"/>
  <c r="D56" i="1"/>
  <c r="V51" i="1"/>
  <c r="E52" i="1"/>
  <c r="O51" i="1"/>
  <c r="J51" i="1"/>
  <c r="J57" i="1" s="1"/>
  <c r="R42" i="1"/>
  <c r="Q42" i="1"/>
  <c r="Y42" i="1"/>
  <c r="X42" i="1"/>
  <c r="K44" i="1"/>
  <c r="U44" i="1"/>
  <c r="I44" i="1"/>
  <c r="N44" i="1"/>
  <c r="C45" i="1"/>
  <c r="I11" i="8" l="1"/>
  <c r="V57" i="1"/>
  <c r="O56" i="1"/>
  <c r="V56" i="1"/>
  <c r="O52" i="1"/>
  <c r="J52" i="1"/>
  <c r="E53" i="1"/>
  <c r="V52" i="1"/>
  <c r="R44" i="1"/>
  <c r="Q44" i="1"/>
  <c r="Y44" i="1"/>
  <c r="X44" i="1"/>
  <c r="K45" i="1"/>
  <c r="U45" i="1"/>
  <c r="I45" i="1"/>
  <c r="C46" i="1"/>
  <c r="N45" i="1"/>
  <c r="J53" i="1" l="1"/>
  <c r="V53" i="1"/>
  <c r="E54" i="1"/>
  <c r="O53" i="1"/>
  <c r="R45" i="1"/>
  <c r="Q45" i="1"/>
  <c r="Y45" i="1"/>
  <c r="X45" i="1"/>
  <c r="K46" i="1"/>
  <c r="U46" i="1"/>
  <c r="N46" i="1"/>
  <c r="C47" i="1"/>
  <c r="C48" i="1" s="1"/>
  <c r="C49" i="1" s="1"/>
  <c r="C50" i="1" s="1"/>
  <c r="C51" i="1" s="1"/>
  <c r="I46" i="1"/>
  <c r="B56" i="1" l="1"/>
  <c r="C56" i="1"/>
  <c r="B57" i="1"/>
  <c r="V54" i="1"/>
  <c r="J54" i="1"/>
  <c r="O54" i="1"/>
  <c r="E55" i="1"/>
  <c r="R46" i="1"/>
  <c r="Q46" i="1"/>
  <c r="Y46" i="1"/>
  <c r="X46" i="1"/>
  <c r="K47" i="1"/>
  <c r="U47" i="1"/>
  <c r="N47" i="1"/>
  <c r="I47" i="1"/>
  <c r="I48" i="1" l="1"/>
  <c r="U48" i="1"/>
  <c r="K48" i="1"/>
  <c r="N48" i="1"/>
  <c r="O55" i="1"/>
  <c r="V55" i="1"/>
  <c r="J55" i="1"/>
  <c r="R47" i="1"/>
  <c r="Q47" i="1"/>
  <c r="Y47" i="1"/>
  <c r="X47" i="1"/>
  <c r="N49" i="1" l="1"/>
  <c r="K49" i="1"/>
  <c r="I49" i="1"/>
  <c r="U49" i="1"/>
  <c r="R48" i="1"/>
  <c r="Q48" i="1"/>
  <c r="Y48" i="1"/>
  <c r="X48" i="1"/>
  <c r="Y49" i="1" l="1"/>
  <c r="X49" i="1"/>
  <c r="R49" i="1"/>
  <c r="Q49" i="1"/>
  <c r="N50" i="1"/>
  <c r="K50" i="1"/>
  <c r="I50" i="1"/>
  <c r="U50" i="1"/>
  <c r="Y50" i="1" l="1"/>
  <c r="X50" i="1"/>
  <c r="N51" i="1"/>
  <c r="U51" i="1"/>
  <c r="K51" i="1"/>
  <c r="K57" i="1" s="1"/>
  <c r="I51" i="1"/>
  <c r="I57" i="1" s="1"/>
  <c r="R50" i="1"/>
  <c r="Q50" i="1"/>
  <c r="G11" i="8" l="1"/>
  <c r="U57" i="1"/>
  <c r="U56" i="1"/>
  <c r="N56" i="1"/>
  <c r="Y51" i="1"/>
  <c r="X51" i="1"/>
  <c r="K52" i="1"/>
  <c r="I52" i="1"/>
  <c r="U52" i="1"/>
  <c r="N52" i="1"/>
  <c r="R51" i="1"/>
  <c r="Q51" i="1"/>
  <c r="N53" i="1" l="1"/>
  <c r="K53" i="1"/>
  <c r="I53" i="1"/>
  <c r="U53" i="1"/>
  <c r="Y52" i="1"/>
  <c r="X52" i="1"/>
  <c r="R52" i="1"/>
  <c r="Q52" i="1"/>
  <c r="K54" i="1" l="1"/>
  <c r="U54" i="1"/>
  <c r="I54" i="1"/>
  <c r="N54" i="1"/>
  <c r="Y53" i="1"/>
  <c r="X53" i="1"/>
  <c r="R53" i="1"/>
  <c r="Q53" i="1"/>
  <c r="U55" i="1" l="1"/>
  <c r="N55" i="1"/>
  <c r="K55" i="1"/>
  <c r="I55" i="1"/>
  <c r="R54" i="1"/>
  <c r="Q54" i="1"/>
  <c r="Y54" i="1"/>
  <c r="X54" i="1"/>
  <c r="R55" i="1" l="1"/>
  <c r="Q55" i="1"/>
  <c r="Y55" i="1"/>
  <c r="X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Lemos</author>
  </authors>
  <commentList>
    <comment ref="A1" authorId="0" shapeId="0" xr:uid="{2C6AAF3B-A715-4164-8702-431ECC0C3FDE}">
      <text>
        <r>
          <rPr>
            <b/>
            <sz val="9"/>
            <color indexed="81"/>
            <rFont val="Tahoma"/>
            <family val="2"/>
          </rPr>
          <t>COMPLETAR EN "A1" el valor de TU ABONO principal o ARPU a Diciembre de 2019
( El ARPU es el valor promedio de TUS abonos, lo podes obtener dividiendo el total
de tu recaudacion sobre la cantidad de clientes que pagaron. )
Y en la columna F ir completando manualmente la variacion de TU ABONO 
mensualmente hasta la actualidad.</t>
        </r>
        <r>
          <rPr>
            <sz val="9"/>
            <color indexed="81"/>
            <rFont val="Tahoma"/>
            <family val="2"/>
          </rPr>
          <t xml:space="preserve">
En la columna </t>
        </r>
        <r>
          <rPr>
            <b/>
            <sz val="9"/>
            <color indexed="81"/>
            <rFont val="Tahoma"/>
            <family val="2"/>
          </rPr>
          <t>"AI"</t>
        </r>
        <r>
          <rPr>
            <sz val="9"/>
            <color indexed="81"/>
            <rFont val="Tahoma"/>
            <family val="2"/>
          </rPr>
          <t xml:space="preserve"> que se encuentra hacia la derecha de la planilla, podes completar el </t>
        </r>
        <r>
          <rPr>
            <b/>
            <sz val="9"/>
            <color indexed="81"/>
            <rFont val="Tahoma"/>
            <family val="2"/>
          </rPr>
          <t>salario
de un administrativo propio</t>
        </r>
        <r>
          <rPr>
            <sz val="9"/>
            <color indexed="81"/>
            <rFont val="Tahoma"/>
            <family val="2"/>
          </rPr>
          <t xml:space="preserve"> para usar en las comparaciones de las hojas de graficos.
</t>
        </r>
        <r>
          <rPr>
            <b/>
            <sz val="9"/>
            <color indexed="81"/>
            <rFont val="Tahoma"/>
            <family val="2"/>
          </rPr>
          <t>OBSERVAR LAS GRAFICAS EN LAS DISTINTAS HOJAS A CONTINUACION DE ESTA PLANILLA</t>
        </r>
      </text>
    </comment>
    <comment ref="Y1" authorId="0" shapeId="0" xr:uid="{415F66A6-2DB0-4B91-B10E-E14F0A645372}">
      <text>
        <r>
          <rPr>
            <b/>
            <sz val="9"/>
            <color indexed="81"/>
            <rFont val="Tahoma"/>
            <family val="2"/>
          </rPr>
          <t xml:space="preserve">
Design by DiegoSN
Ver 3.0</t>
        </r>
      </text>
    </comment>
    <comment ref="AA1" authorId="0" shapeId="0" xr:uid="{7F46821B-A7BE-4E37-9BDB-F771A5825E32}">
      <text>
        <r>
          <rPr>
            <b/>
            <sz val="9"/>
            <color indexed="81"/>
            <rFont val="Tahoma"/>
            <family val="2"/>
          </rPr>
          <t>VALORES OBTENIDOS DE CECHA.ORG.AR SOBRE PRECIOS YPF CAPITAL FEDERAL</t>
        </r>
      </text>
    </comment>
    <comment ref="M2" authorId="0" shapeId="0" xr:uid="{7003CFC1-6822-4A0B-921F-C9BEA0CC9005}">
      <text>
        <r>
          <rPr>
            <b/>
            <sz val="9"/>
            <color indexed="81"/>
            <rFont val="Tahoma"/>
            <family val="2"/>
          </rPr>
          <t>Valor promedio entre
el valor minimo y maximo de cada mes</t>
        </r>
      </text>
    </comment>
    <comment ref="T2" authorId="0" shapeId="0" xr:uid="{08E4968E-CC2F-4738-A339-0831A7206863}">
      <text>
        <r>
          <rPr>
            <b/>
            <sz val="9"/>
            <color indexed="81"/>
            <rFont val="Tahoma"/>
            <family val="2"/>
          </rPr>
          <t>Valor promedio entre
el valor minimo y maximo de cada 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2" authorId="0" shapeId="0" xr:uid="{0FE108A7-AC63-4897-B290-638C6794F544}">
      <text>
        <r>
          <rPr>
            <b/>
            <sz val="9"/>
            <color indexed="81"/>
            <rFont val="Tahoma"/>
            <family val="2"/>
          </rPr>
          <t>Junio y Diciembre
incluye medio aguinaldo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" authorId="0" shapeId="0" xr:uid="{6EA83C05-7F30-44C9-AC4A-B7700C987EA4}">
      <text>
        <r>
          <rPr>
            <b/>
            <sz val="9"/>
            <color indexed="81"/>
            <rFont val="Tahoma"/>
            <family val="2"/>
          </rPr>
          <t>COMPLETAR EN LA COLUMNA AMARRILLA CON DATOS DE SALARIO DE UN ADMINISTRATIVO PROPIO
Junio y Diciembre
incluye medio aguinaldo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0AAA08-E975-4EF7-B0CB-EB89F3014A44}" keepAlive="1" name="Consulta - abonos fibertel" description="Conexión a la consulta 'abonos fibertel' en el libro." type="5" refreshedVersion="0" background="1">
    <dbPr connection="Provider=Microsoft.Mashup.OleDb.1;Data Source=$Workbook$;Location=&quot;abonos fibertel&quot;;Extended Properties=&quot;&quot;" command="SELECT * FROM [abonos fibertel]"/>
  </connection>
</connections>
</file>

<file path=xl/sharedStrings.xml><?xml version="1.0" encoding="utf-8"?>
<sst xmlns="http://schemas.openxmlformats.org/spreadsheetml/2006/main" count="134" uniqueCount="70">
  <si>
    <t>IPC %</t>
  </si>
  <si>
    <t>ENACOM
Aumentos autorizados %</t>
  </si>
  <si>
    <t>% AUM</t>
  </si>
  <si>
    <t>TOTAL 2020</t>
  </si>
  <si>
    <t>TOTAL 2021</t>
  </si>
  <si>
    <t>TOTAL 2022</t>
  </si>
  <si>
    <t>PARCIAL 2023</t>
  </si>
  <si>
    <t>TOTALES</t>
  </si>
  <si>
    <t>TU ABONO REAL</t>
  </si>
  <si>
    <t>AÑO/MES</t>
  </si>
  <si>
    <t>BRECHA IPC vs ENACOM</t>
  </si>
  <si>
    <t>BRECHA VOS vs ENACOM</t>
  </si>
  <si>
    <t>BRECHA VOS vs IPC</t>
  </si>
  <si>
    <t>TU TOTAL</t>
  </si>
  <si>
    <t>ENACOM</t>
  </si>
  <si>
    <t>IPC</t>
  </si>
  <si>
    <t>Completar la columna amarilla con TU ABONO REAL</t>
  </si>
  <si>
    <t>ABONO x IPC</t>
  </si>
  <si>
    <t>ABONO x ENACOM</t>
  </si>
  <si>
    <t>TU ABONO</t>
  </si>
  <si>
    <t>DIC2019</t>
  </si>
  <si>
    <t>DÓLAR BLUE</t>
  </si>
  <si>
    <t>DÓLAR BNA</t>
  </si>
  <si>
    <t>π</t>
  </si>
  <si>
    <t>TU ABONO x IPC</t>
  </si>
  <si>
    <t>TU ABONO x ENACOM</t>
  </si>
  <si>
    <t>BRECHAS</t>
  </si>
  <si>
    <t>Dif. VOS vs IPC</t>
  </si>
  <si>
    <t>Dif % - VOS vs IPC</t>
  </si>
  <si>
    <t>2020</t>
  </si>
  <si>
    <t>DIC2020</t>
  </si>
  <si>
    <t>PARC2023</t>
  </si>
  <si>
    <t>DIC2021</t>
  </si>
  <si>
    <t>DIC2022</t>
  </si>
  <si>
    <t>AÑO</t>
  </si>
  <si>
    <t>%</t>
  </si>
  <si>
    <t>COMPARACION DE ABONOS EN PESOS</t>
  </si>
  <si>
    <t>2021</t>
  </si>
  <si>
    <t>2022</t>
  </si>
  <si>
    <t>% TU ABONO</t>
  </si>
  <si>
    <t>% IPC</t>
  </si>
  <si>
    <t>% ENACOM</t>
  </si>
  <si>
    <t>% U$ BNA</t>
  </si>
  <si>
    <t>% U$ BLUE</t>
  </si>
  <si>
    <t>ENE2020</t>
  </si>
  <si>
    <t>U$ BNA</t>
  </si>
  <si>
    <t>U$ BLUE</t>
  </si>
  <si>
    <t>ABONO IPC</t>
  </si>
  <si>
    <t>ABONO ENACOM</t>
  </si>
  <si>
    <t>ABONOS EN DOLARES BNA Y BLUE</t>
  </si>
  <si>
    <t>DOLAR BNA PROMEDIO del mes</t>
  </si>
  <si>
    <t>DOLAR BLUE PROMEDIO del mes</t>
  </si>
  <si>
    <t>VALOR en $ NAFTA SUPER YPF CECHA</t>
  </si>
  <si>
    <t>LITROS DE NAFTA POR ABONO</t>
  </si>
  <si>
    <t>SALARIO ADMINISTRATIVO A - COMERCIO</t>
  </si>
  <si>
    <t>SALARIO en $ ADMINISTRATIVO A - COMERCIO</t>
  </si>
  <si>
    <t>VALOR en U$ BLUE - NAFTA SUPER YPF CECHA</t>
  </si>
  <si>
    <t>SALARIO U$ BLUE ADMINISTRATIVO A - COMERCIO</t>
  </si>
  <si>
    <t>ABONOS PARA CUBRIR UN SALARIO</t>
  </si>
  <si>
    <t>SALARIO en $ ADMINISTRATIVO PROPIO</t>
  </si>
  <si>
    <t>SALARIO U$ BLUE ADMINISTRATIVO PROPIO</t>
  </si>
  <si>
    <t>NAFTA SUPER YPF</t>
  </si>
  <si>
    <t>SALARIO ADMINISTRATIVO PROPIO</t>
  </si>
  <si>
    <t>&lt;&lt;-- TU ABONO EN DIC2019</t>
  </si>
  <si>
    <t>% NAFTA</t>
  </si>
  <si>
    <t>SUEL. COM.</t>
  </si>
  <si>
    <t>SUEL. PROP.</t>
  </si>
  <si>
    <t>1/2 Aguinaldo</t>
  </si>
  <si>
    <t>COMPARACION DE PORCENTAJES DE AUMENTOS ENTRE ABONO Vs OTROS COSTOS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</si>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</sst>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* #,##0.00\ ;* \-#,##0.00\ ;* \-#\ ;@\ "/>
    <numFmt numFmtId="165" formatCode="mm/yy"/>
    <numFmt numFmtId="166" formatCode="0\ %"/>
    <numFmt numFmtId="167" formatCode="0.00\ %"/>
    <numFmt numFmtId="168" formatCode="#,##0.00_ ;\-#,##0.00\ "/>
    <numFmt numFmtId="169" formatCode="[$$-2C0A]\ #,##0.00;\-[$$-2C0A]\ #,##0.00"/>
    <numFmt numFmtId="170" formatCode="[$$-2C0A]\ #,##0"/>
    <numFmt numFmtId="171" formatCode="#,##0.00\ [$USD];\-#,##0.00\ [$USD]"/>
    <numFmt numFmtId="172" formatCode="[$U$]\ #,##0.00"/>
    <numFmt numFmtId="173" formatCode="#,##0.00\ [$USD]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rgb="FF0F0F0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00B0F0"/>
        <bgColor indexed="31"/>
      </patternFill>
    </fill>
    <fill>
      <patternFill patternType="solid">
        <fgColor rgb="FF00B0F0"/>
        <bgColor indexed="26"/>
      </patternFill>
    </fill>
    <fill>
      <patternFill patternType="solid">
        <fgColor rgb="FF00B0F0"/>
        <bgColor indexed="22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7" tint="0.39997558519241921"/>
        <bgColor indexed="22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2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8" tint="0.79998168889431442"/>
        <bgColor indexed="22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22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8" tint="0.39997558519241921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2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8" fillId="0" borderId="0" applyFill="0" applyBorder="0" applyAlignment="0" applyProtection="0"/>
    <xf numFmtId="166" fontId="8" fillId="0" borderId="0" applyFill="0" applyBorder="0" applyAlignment="0" applyProtection="0"/>
    <xf numFmtId="0" fontId="23" fillId="34" borderId="0" applyNumberFormat="0" applyBorder="0" applyAlignment="0" applyProtection="0"/>
    <xf numFmtId="0" fontId="1" fillId="35" borderId="0" applyNumberFormat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/>
    <xf numFmtId="0" fontId="0" fillId="0" borderId="0" xfId="0" applyAlignment="1">
      <alignment horizontal="center"/>
    </xf>
    <xf numFmtId="164" fontId="2" fillId="0" borderId="0" xfId="1" applyFont="1" applyFill="1" applyBorder="1" applyAlignment="1" applyProtection="1">
      <alignment horizontal="center"/>
    </xf>
    <xf numFmtId="170" fontId="2" fillId="4" borderId="3" xfId="0" applyNumberFormat="1" applyFont="1" applyFill="1" applyBorder="1" applyAlignment="1">
      <alignment horizontal="center"/>
    </xf>
    <xf numFmtId="170" fontId="2" fillId="4" borderId="1" xfId="0" applyNumberFormat="1" applyFont="1" applyFill="1" applyBorder="1" applyAlignment="1">
      <alignment horizontal="center"/>
    </xf>
    <xf numFmtId="170" fontId="2" fillId="4" borderId="5" xfId="0" applyNumberFormat="1" applyFont="1" applyFill="1" applyBorder="1" applyAlignment="1">
      <alignment horizontal="center"/>
    </xf>
    <xf numFmtId="164" fontId="3" fillId="2" borderId="10" xfId="1" applyFont="1" applyFill="1" applyBorder="1" applyAlignment="1" applyProtection="1">
      <alignment horizontal="center" vertical="center" wrapText="1"/>
    </xf>
    <xf numFmtId="164" fontId="2" fillId="0" borderId="0" xfId="0" applyNumberFormat="1" applyFont="1" applyAlignment="1">
      <alignment horizontal="center"/>
    </xf>
    <xf numFmtId="165" fontId="11" fillId="14" borderId="12" xfId="0" applyNumberFormat="1" applyFont="1" applyFill="1" applyBorder="1" applyAlignment="1">
      <alignment horizontal="center" vertical="center"/>
    </xf>
    <xf numFmtId="167" fontId="11" fillId="15" borderId="11" xfId="2" applyNumberFormat="1" applyFont="1" applyFill="1" applyBorder="1" applyAlignment="1" applyProtection="1">
      <alignment horizontal="center" vertical="center"/>
    </xf>
    <xf numFmtId="170" fontId="10" fillId="19" borderId="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7" fontId="11" fillId="0" borderId="9" xfId="2" applyNumberFormat="1" applyFont="1" applyFill="1" applyBorder="1" applyAlignment="1" applyProtection="1">
      <alignment horizontal="center" vertical="center"/>
    </xf>
    <xf numFmtId="0" fontId="3" fillId="21" borderId="10" xfId="0" applyFont="1" applyFill="1" applyBorder="1" applyAlignment="1">
      <alignment horizontal="center" vertical="center" wrapText="1"/>
    </xf>
    <xf numFmtId="0" fontId="3" fillId="21" borderId="11" xfId="0" applyFont="1" applyFill="1" applyBorder="1" applyAlignment="1">
      <alignment horizontal="center" vertical="center" wrapText="1"/>
    </xf>
    <xf numFmtId="0" fontId="3" fillId="22" borderId="10" xfId="0" applyFont="1" applyFill="1" applyBorder="1" applyAlignment="1">
      <alignment horizontal="center" vertical="center" wrapText="1"/>
    </xf>
    <xf numFmtId="0" fontId="3" fillId="22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/>
    </xf>
    <xf numFmtId="169" fontId="3" fillId="7" borderId="18" xfId="0" applyNumberFormat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169" fontId="3" fillId="7" borderId="20" xfId="1" applyNumberFormat="1" applyFont="1" applyFill="1" applyBorder="1" applyAlignment="1" applyProtection="1">
      <alignment horizontal="center"/>
    </xf>
    <xf numFmtId="170" fontId="2" fillId="4" borderId="17" xfId="0" applyNumberFormat="1" applyFont="1" applyFill="1" applyBorder="1" applyAlignment="1">
      <alignment horizontal="center"/>
    </xf>
    <xf numFmtId="167" fontId="4" fillId="13" borderId="18" xfId="2" applyNumberFormat="1" applyFont="1" applyFill="1" applyBorder="1" applyAlignment="1" applyProtection="1">
      <alignment horizontal="center"/>
    </xf>
    <xf numFmtId="170" fontId="2" fillId="4" borderId="19" xfId="0" applyNumberFormat="1" applyFont="1" applyFill="1" applyBorder="1" applyAlignment="1">
      <alignment horizontal="center"/>
    </xf>
    <xf numFmtId="167" fontId="4" fillId="13" borderId="20" xfId="2" applyNumberFormat="1" applyFont="1" applyFill="1" applyBorder="1" applyAlignment="1" applyProtection="1">
      <alignment horizontal="center"/>
    </xf>
    <xf numFmtId="170" fontId="9" fillId="4" borderId="19" xfId="0" applyNumberFormat="1" applyFont="1" applyFill="1" applyBorder="1" applyAlignment="1">
      <alignment horizontal="center"/>
    </xf>
    <xf numFmtId="167" fontId="11" fillId="15" borderId="8" xfId="2" applyNumberFormat="1" applyFont="1" applyFill="1" applyBorder="1" applyAlignment="1" applyProtection="1">
      <alignment horizontal="center" vertical="center"/>
    </xf>
    <xf numFmtId="164" fontId="6" fillId="16" borderId="26" xfId="1" applyFont="1" applyFill="1" applyBorder="1" applyAlignment="1" applyProtection="1">
      <alignment horizontal="center" vertical="center"/>
    </xf>
    <xf numFmtId="167" fontId="11" fillId="17" borderId="8" xfId="2" applyNumberFormat="1" applyFont="1" applyFill="1" applyBorder="1" applyAlignment="1" applyProtection="1">
      <alignment horizontal="center" vertical="center"/>
    </xf>
    <xf numFmtId="164" fontId="6" fillId="18" borderId="26" xfId="1" applyFont="1" applyFill="1" applyBorder="1" applyAlignment="1" applyProtection="1">
      <alignment horizontal="center" vertical="center"/>
    </xf>
    <xf numFmtId="169" fontId="3" fillId="3" borderId="0" xfId="0" applyNumberFormat="1" applyFont="1" applyFill="1" applyBorder="1" applyAlignment="1">
      <alignment horizontal="center"/>
    </xf>
    <xf numFmtId="167" fontId="4" fillId="2" borderId="0" xfId="2" applyNumberFormat="1" applyFont="1" applyFill="1" applyBorder="1" applyAlignment="1" applyProtection="1">
      <alignment horizontal="center"/>
    </xf>
    <xf numFmtId="169" fontId="3" fillId="3" borderId="0" xfId="1" applyNumberFormat="1" applyFont="1" applyFill="1" applyBorder="1" applyAlignment="1" applyProtection="1">
      <alignment horizontal="center"/>
    </xf>
    <xf numFmtId="171" fontId="3" fillId="10" borderId="0" xfId="1" applyNumberFormat="1" applyFont="1" applyFill="1" applyBorder="1" applyAlignment="1" applyProtection="1">
      <alignment horizontal="center"/>
    </xf>
    <xf numFmtId="171" fontId="3" fillId="7" borderId="0" xfId="1" applyNumberFormat="1" applyFont="1" applyFill="1" applyBorder="1" applyAlignment="1" applyProtection="1">
      <alignment horizontal="center"/>
    </xf>
    <xf numFmtId="171" fontId="3" fillId="20" borderId="0" xfId="1" applyNumberFormat="1" applyFont="1" applyFill="1" applyBorder="1" applyAlignment="1" applyProtection="1">
      <alignment horizontal="center"/>
    </xf>
    <xf numFmtId="171" fontId="3" fillId="3" borderId="0" xfId="1" applyNumberFormat="1" applyFont="1" applyFill="1" applyBorder="1" applyAlignment="1" applyProtection="1">
      <alignment horizontal="center"/>
    </xf>
    <xf numFmtId="169" fontId="11" fillId="0" borderId="0" xfId="1" applyNumberFormat="1" applyFont="1" applyFill="1" applyBorder="1" applyAlignment="1" applyProtection="1">
      <alignment horizontal="center"/>
    </xf>
    <xf numFmtId="167" fontId="11" fillId="0" borderId="0" xfId="2" applyNumberFormat="1" applyFont="1" applyFill="1" applyBorder="1" applyAlignment="1" applyProtection="1">
      <alignment horizontal="center"/>
    </xf>
    <xf numFmtId="167" fontId="11" fillId="11" borderId="28" xfId="2" applyNumberFormat="1" applyFont="1" applyFill="1" applyBorder="1" applyAlignment="1" applyProtection="1">
      <alignment horizontal="center"/>
    </xf>
    <xf numFmtId="167" fontId="11" fillId="8" borderId="28" xfId="2" applyNumberFormat="1" applyFont="1" applyFill="1" applyBorder="1" applyAlignment="1" applyProtection="1">
      <alignment horizontal="center"/>
    </xf>
    <xf numFmtId="169" fontId="11" fillId="7" borderId="28" xfId="1" applyNumberFormat="1" applyFont="1" applyFill="1" applyBorder="1" applyAlignment="1" applyProtection="1">
      <alignment horizontal="center"/>
    </xf>
    <xf numFmtId="170" fontId="10" fillId="4" borderId="28" xfId="0" applyNumberFormat="1" applyFont="1" applyFill="1" applyBorder="1" applyAlignment="1">
      <alignment horizontal="center"/>
    </xf>
    <xf numFmtId="167" fontId="11" fillId="13" borderId="29" xfId="2" applyNumberFormat="1" applyFont="1" applyFill="1" applyBorder="1" applyAlignment="1" applyProtection="1">
      <alignment horizontal="center"/>
    </xf>
    <xf numFmtId="167" fontId="7" fillId="2" borderId="9" xfId="2" applyNumberFormat="1" applyFont="1" applyFill="1" applyBorder="1" applyAlignment="1" applyProtection="1">
      <alignment horizontal="center" vertical="center"/>
    </xf>
    <xf numFmtId="167" fontId="7" fillId="2" borderId="10" xfId="2" applyNumberFormat="1" applyFont="1" applyFill="1" applyBorder="1" applyAlignment="1" applyProtection="1">
      <alignment horizontal="center" vertical="center"/>
    </xf>
    <xf numFmtId="167" fontId="7" fillId="2" borderId="11" xfId="2" applyNumberFormat="1" applyFont="1" applyFill="1" applyBorder="1" applyAlignment="1" applyProtection="1">
      <alignment horizontal="center" vertical="center"/>
    </xf>
    <xf numFmtId="167" fontId="11" fillId="11" borderId="10" xfId="2" applyNumberFormat="1" applyFont="1" applyFill="1" applyBorder="1" applyAlignment="1" applyProtection="1">
      <alignment horizontal="center" vertical="center"/>
    </xf>
    <xf numFmtId="167" fontId="11" fillId="8" borderId="10" xfId="2" applyNumberFormat="1" applyFont="1" applyFill="1" applyBorder="1" applyAlignment="1" applyProtection="1">
      <alignment horizontal="center" vertical="center"/>
    </xf>
    <xf numFmtId="167" fontId="11" fillId="13" borderId="10" xfId="2" applyNumberFormat="1" applyFont="1" applyFill="1" applyBorder="1" applyAlignment="1" applyProtection="1">
      <alignment horizontal="center" vertical="center"/>
    </xf>
    <xf numFmtId="171" fontId="6" fillId="3" borderId="10" xfId="1" applyNumberFormat="1" applyFont="1" applyFill="1" applyBorder="1" applyAlignment="1" applyProtection="1">
      <alignment horizontal="center" vertical="center"/>
    </xf>
    <xf numFmtId="165" fontId="5" fillId="2" borderId="31" xfId="0" applyNumberFormat="1" applyFont="1" applyFill="1" applyBorder="1" applyAlignment="1">
      <alignment horizontal="center" vertical="center"/>
    </xf>
    <xf numFmtId="165" fontId="11" fillId="14" borderId="16" xfId="0" applyNumberFormat="1" applyFont="1" applyFill="1" applyBorder="1" applyAlignment="1">
      <alignment horizontal="center" vertical="center"/>
    </xf>
    <xf numFmtId="168" fontId="3" fillId="10" borderId="19" xfId="1" applyNumberFormat="1" applyFont="1" applyFill="1" applyBorder="1" applyAlignment="1" applyProtection="1">
      <alignment horizontal="center"/>
    </xf>
    <xf numFmtId="169" fontId="3" fillId="10" borderId="20" xfId="1" applyNumberFormat="1" applyFont="1" applyFill="1" applyBorder="1" applyAlignment="1" applyProtection="1">
      <alignment horizontal="center"/>
    </xf>
    <xf numFmtId="168" fontId="5" fillId="10" borderId="19" xfId="1" applyNumberFormat="1" applyFont="1" applyFill="1" applyBorder="1" applyAlignment="1" applyProtection="1">
      <alignment horizontal="center"/>
    </xf>
    <xf numFmtId="167" fontId="11" fillId="11" borderId="27" xfId="2" applyNumberFormat="1" applyFont="1" applyFill="1" applyBorder="1" applyAlignment="1" applyProtection="1">
      <alignment horizontal="center"/>
    </xf>
    <xf numFmtId="169" fontId="11" fillId="10" borderId="29" xfId="1" applyNumberFormat="1" applyFont="1" applyFill="1" applyBorder="1" applyAlignment="1" applyProtection="1">
      <alignment horizontal="center"/>
    </xf>
    <xf numFmtId="4" fontId="3" fillId="7" borderId="19" xfId="0" applyNumberFormat="1" applyFont="1" applyFill="1" applyBorder="1" applyAlignment="1">
      <alignment horizontal="center"/>
    </xf>
    <xf numFmtId="167" fontId="4" fillId="2" borderId="17" xfId="2" applyNumberFormat="1" applyFont="1" applyFill="1" applyBorder="1" applyAlignment="1" applyProtection="1">
      <alignment horizontal="center"/>
    </xf>
    <xf numFmtId="167" fontId="4" fillId="2" borderId="23" xfId="2" applyNumberFormat="1" applyFont="1" applyFill="1" applyBorder="1" applyAlignment="1" applyProtection="1">
      <alignment horizontal="center"/>
    </xf>
    <xf numFmtId="167" fontId="4" fillId="2" borderId="18" xfId="2" applyNumberFormat="1" applyFont="1" applyFill="1" applyBorder="1" applyAlignment="1" applyProtection="1">
      <alignment horizontal="center"/>
    </xf>
    <xf numFmtId="167" fontId="4" fillId="2" borderId="19" xfId="2" applyNumberFormat="1" applyFont="1" applyFill="1" applyBorder="1" applyAlignment="1" applyProtection="1">
      <alignment horizontal="center"/>
    </xf>
    <xf numFmtId="167" fontId="4" fillId="2" borderId="20" xfId="2" applyNumberFormat="1" applyFont="1" applyFill="1" applyBorder="1" applyAlignment="1" applyProtection="1">
      <alignment horizontal="center"/>
    </xf>
    <xf numFmtId="167" fontId="4" fillId="2" borderId="21" xfId="2" applyNumberFormat="1" applyFont="1" applyFill="1" applyBorder="1" applyAlignment="1" applyProtection="1">
      <alignment horizontal="center"/>
    </xf>
    <xf numFmtId="167" fontId="4" fillId="2" borderId="13" xfId="2" applyNumberFormat="1" applyFont="1" applyFill="1" applyBorder="1" applyAlignment="1" applyProtection="1">
      <alignment horizontal="center"/>
    </xf>
    <xf numFmtId="167" fontId="4" fillId="2" borderId="22" xfId="2" applyNumberFormat="1" applyFont="1" applyFill="1" applyBorder="1" applyAlignment="1" applyProtection="1">
      <alignment horizontal="center"/>
    </xf>
    <xf numFmtId="165" fontId="5" fillId="2" borderId="30" xfId="0" applyNumberFormat="1" applyFont="1" applyFill="1" applyBorder="1" applyAlignment="1">
      <alignment horizontal="center" vertical="center"/>
    </xf>
    <xf numFmtId="167" fontId="11" fillId="8" borderId="27" xfId="2" applyNumberFormat="1" applyFont="1" applyFill="1" applyBorder="1" applyAlignment="1" applyProtection="1">
      <alignment horizontal="center"/>
    </xf>
    <xf numFmtId="169" fontId="11" fillId="7" borderId="29" xfId="1" applyNumberFormat="1" applyFont="1" applyFill="1" applyBorder="1" applyAlignment="1" applyProtection="1">
      <alignment horizontal="center"/>
    </xf>
    <xf numFmtId="170" fontId="10" fillId="4" borderId="27" xfId="0" applyNumberFormat="1" applyFont="1" applyFill="1" applyBorder="1" applyAlignment="1">
      <alignment horizontal="center"/>
    </xf>
    <xf numFmtId="170" fontId="13" fillId="4" borderId="27" xfId="0" applyNumberFormat="1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vertical="center"/>
    </xf>
    <xf numFmtId="169" fontId="3" fillId="3" borderId="17" xfId="1" applyNumberFormat="1" applyFont="1" applyFill="1" applyBorder="1" applyAlignment="1" applyProtection="1">
      <alignment horizontal="center"/>
    </xf>
    <xf numFmtId="171" fontId="3" fillId="10" borderId="23" xfId="1" applyNumberFormat="1" applyFont="1" applyFill="1" applyBorder="1" applyAlignment="1" applyProtection="1">
      <alignment horizontal="center"/>
    </xf>
    <xf numFmtId="171" fontId="3" fillId="7" borderId="23" xfId="1" applyNumberFormat="1" applyFont="1" applyFill="1" applyBorder="1" applyAlignment="1" applyProtection="1">
      <alignment horizontal="center"/>
    </xf>
    <xf numFmtId="171" fontId="3" fillId="20" borderId="23" xfId="1" applyNumberFormat="1" applyFont="1" applyFill="1" applyBorder="1" applyAlignment="1" applyProtection="1">
      <alignment horizontal="center"/>
    </xf>
    <xf numFmtId="171" fontId="3" fillId="3" borderId="23" xfId="1" applyNumberFormat="1" applyFont="1" applyFill="1" applyBorder="1" applyAlignment="1" applyProtection="1">
      <alignment horizontal="center"/>
    </xf>
    <xf numFmtId="169" fontId="3" fillId="3" borderId="19" xfId="1" applyNumberFormat="1" applyFont="1" applyFill="1" applyBorder="1" applyAlignment="1" applyProtection="1">
      <alignment horizontal="center"/>
    </xf>
    <xf numFmtId="169" fontId="3" fillId="3" borderId="21" xfId="1" applyNumberFormat="1" applyFont="1" applyFill="1" applyBorder="1" applyAlignment="1" applyProtection="1">
      <alignment horizontal="center"/>
    </xf>
    <xf numFmtId="171" fontId="3" fillId="10" borderId="13" xfId="1" applyNumberFormat="1" applyFont="1" applyFill="1" applyBorder="1" applyAlignment="1" applyProtection="1">
      <alignment horizontal="center"/>
    </xf>
    <xf numFmtId="171" fontId="3" fillId="7" borderId="13" xfId="1" applyNumberFormat="1" applyFont="1" applyFill="1" applyBorder="1" applyAlignment="1" applyProtection="1">
      <alignment horizontal="center"/>
    </xf>
    <xf numFmtId="171" fontId="3" fillId="20" borderId="13" xfId="1" applyNumberFormat="1" applyFont="1" applyFill="1" applyBorder="1" applyAlignment="1" applyProtection="1">
      <alignment horizontal="center"/>
    </xf>
    <xf numFmtId="171" fontId="3" fillId="3" borderId="13" xfId="1" applyNumberFormat="1" applyFont="1" applyFill="1" applyBorder="1" applyAlignment="1" applyProtection="1">
      <alignment horizontal="center"/>
    </xf>
    <xf numFmtId="167" fontId="11" fillId="0" borderId="27" xfId="2" applyNumberFormat="1" applyFont="1" applyFill="1" applyBorder="1" applyAlignment="1" applyProtection="1">
      <alignment horizontal="center"/>
    </xf>
    <xf numFmtId="167" fontId="11" fillId="13" borderId="28" xfId="2" applyNumberFormat="1" applyFont="1" applyFill="1" applyBorder="1" applyAlignment="1" applyProtection="1">
      <alignment horizontal="center"/>
    </xf>
    <xf numFmtId="171" fontId="11" fillId="0" borderId="28" xfId="1" applyNumberFormat="1" applyFont="1" applyFill="1" applyBorder="1" applyAlignment="1" applyProtection="1">
      <alignment horizontal="center"/>
    </xf>
    <xf numFmtId="167" fontId="11" fillId="0" borderId="29" xfId="2" applyNumberFormat="1" applyFont="1" applyFill="1" applyBorder="1" applyAlignment="1" applyProtection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164" fontId="3" fillId="2" borderId="9" xfId="1" applyFont="1" applyFill="1" applyBorder="1" applyAlignment="1" applyProtection="1">
      <alignment horizontal="center" vertical="center" wrapText="1"/>
    </xf>
    <xf numFmtId="164" fontId="3" fillId="2" borderId="11" xfId="1" applyFont="1" applyFill="1" applyBorder="1" applyAlignment="1" applyProtection="1">
      <alignment horizontal="center" vertical="center" wrapText="1"/>
    </xf>
    <xf numFmtId="0" fontId="3" fillId="22" borderId="8" xfId="0" applyFont="1" applyFill="1" applyBorder="1" applyAlignment="1">
      <alignment horizontal="center" vertical="center" wrapText="1"/>
    </xf>
    <xf numFmtId="0" fontId="3" fillId="22" borderId="7" xfId="0" applyFont="1" applyFill="1" applyBorder="1" applyAlignment="1">
      <alignment horizontal="center" vertical="center" wrapText="1"/>
    </xf>
    <xf numFmtId="0" fontId="3" fillId="21" borderId="8" xfId="0" applyFont="1" applyFill="1" applyBorder="1" applyAlignment="1">
      <alignment horizontal="center" vertical="center" wrapText="1"/>
    </xf>
    <xf numFmtId="0" fontId="3" fillId="21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164" fontId="3" fillId="9" borderId="32" xfId="1" applyFont="1" applyFill="1" applyBorder="1" applyAlignment="1" applyProtection="1">
      <alignment horizontal="center" vertical="center"/>
    </xf>
    <xf numFmtId="164" fontId="3" fillId="10" borderId="33" xfId="1" applyFont="1" applyFill="1" applyBorder="1" applyAlignment="1" applyProtection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12" borderId="33" xfId="0" applyFont="1" applyFill="1" applyBorder="1" applyAlignment="1">
      <alignment horizontal="center" vertical="center"/>
    </xf>
    <xf numFmtId="167" fontId="4" fillId="25" borderId="0" xfId="2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3" fillId="25" borderId="27" xfId="0" applyFont="1" applyFill="1" applyBorder="1" applyAlignment="1">
      <alignment horizontal="center" vertical="center"/>
    </xf>
    <xf numFmtId="0" fontId="2" fillId="26" borderId="27" xfId="0" applyFont="1" applyFill="1" applyBorder="1" applyAlignment="1">
      <alignment horizontal="center"/>
    </xf>
    <xf numFmtId="0" fontId="2" fillId="28" borderId="28" xfId="0" applyFont="1" applyFill="1" applyBorder="1" applyAlignment="1">
      <alignment horizontal="center"/>
    </xf>
    <xf numFmtId="0" fontId="2" fillId="26" borderId="17" xfId="0" applyFont="1" applyFill="1" applyBorder="1" applyAlignment="1">
      <alignment horizontal="center"/>
    </xf>
    <xf numFmtId="0" fontId="2" fillId="26" borderId="30" xfId="0" applyFont="1" applyFill="1" applyBorder="1" applyAlignment="1">
      <alignment horizontal="center"/>
    </xf>
    <xf numFmtId="49" fontId="2" fillId="26" borderId="35" xfId="0" applyNumberFormat="1" applyFont="1" applyFill="1" applyBorder="1" applyAlignment="1">
      <alignment horizontal="center"/>
    </xf>
    <xf numFmtId="49" fontId="2" fillId="26" borderId="36" xfId="0" applyNumberFormat="1" applyFont="1" applyFill="1" applyBorder="1" applyAlignment="1">
      <alignment horizontal="center"/>
    </xf>
    <xf numFmtId="49" fontId="2" fillId="26" borderId="37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70" fontId="2" fillId="4" borderId="38" xfId="0" applyNumberFormat="1" applyFont="1" applyFill="1" applyBorder="1" applyAlignment="1">
      <alignment horizontal="center"/>
    </xf>
    <xf numFmtId="170" fontId="2" fillId="28" borderId="1" xfId="0" applyNumberFormat="1" applyFont="1" applyFill="1" applyBorder="1" applyAlignment="1">
      <alignment horizontal="center"/>
    </xf>
    <xf numFmtId="170" fontId="2" fillId="28" borderId="3" xfId="0" applyNumberFormat="1" applyFont="1" applyFill="1" applyBorder="1" applyAlignment="1">
      <alignment horizontal="center"/>
    </xf>
    <xf numFmtId="170" fontId="2" fillId="28" borderId="5" xfId="0" applyNumberFormat="1" applyFont="1" applyFill="1" applyBorder="1" applyAlignment="1">
      <alignment horizontal="center"/>
    </xf>
    <xf numFmtId="0" fontId="2" fillId="28" borderId="16" xfId="0" applyFont="1" applyFill="1" applyBorder="1" applyAlignment="1">
      <alignment horizontal="center"/>
    </xf>
    <xf numFmtId="170" fontId="2" fillId="28" borderId="38" xfId="0" applyNumberFormat="1" applyFont="1" applyFill="1" applyBorder="1" applyAlignment="1">
      <alignment horizontal="center"/>
    </xf>
    <xf numFmtId="170" fontId="2" fillId="27" borderId="3" xfId="0" applyNumberFormat="1" applyFont="1" applyFill="1" applyBorder="1" applyAlignment="1">
      <alignment horizontal="center"/>
    </xf>
    <xf numFmtId="170" fontId="2" fillId="27" borderId="5" xfId="0" applyNumberFormat="1" applyFont="1" applyFill="1" applyBorder="1" applyAlignment="1">
      <alignment horizontal="center"/>
    </xf>
    <xf numFmtId="0" fontId="2" fillId="27" borderId="24" xfId="0" applyFont="1" applyFill="1" applyBorder="1" applyAlignment="1">
      <alignment horizontal="center"/>
    </xf>
    <xf numFmtId="0" fontId="2" fillId="27" borderId="25" xfId="0" applyFont="1" applyFill="1" applyBorder="1" applyAlignment="1">
      <alignment horizontal="center"/>
    </xf>
    <xf numFmtId="170" fontId="2" fillId="27" borderId="1" xfId="0" applyNumberFormat="1" applyFont="1" applyFill="1" applyBorder="1" applyAlignment="1">
      <alignment horizontal="center"/>
    </xf>
    <xf numFmtId="170" fontId="2" fillId="27" borderId="2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27" borderId="16" xfId="0" applyFont="1" applyFill="1" applyBorder="1" applyAlignment="1">
      <alignment horizontal="center"/>
    </xf>
    <xf numFmtId="0" fontId="2" fillId="24" borderId="16" xfId="0" applyFont="1" applyFill="1" applyBorder="1" applyAlignment="1">
      <alignment horizontal="center"/>
    </xf>
    <xf numFmtId="0" fontId="2" fillId="24" borderId="18" xfId="0" applyFont="1" applyFill="1" applyBorder="1" applyAlignment="1">
      <alignment horizontal="center"/>
    </xf>
    <xf numFmtId="0" fontId="2" fillId="23" borderId="30" xfId="0" applyFont="1" applyFill="1" applyBorder="1" applyAlignment="1">
      <alignment horizontal="center"/>
    </xf>
    <xf numFmtId="172" fontId="9" fillId="23" borderId="1" xfId="0" applyNumberFormat="1" applyFont="1" applyFill="1" applyBorder="1" applyAlignment="1">
      <alignment horizontal="center"/>
    </xf>
    <xf numFmtId="172" fontId="9" fillId="24" borderId="38" xfId="0" applyNumberFormat="1" applyFont="1" applyFill="1" applyBorder="1" applyAlignment="1">
      <alignment horizontal="center"/>
    </xf>
    <xf numFmtId="172" fontId="9" fillId="24" borderId="2" xfId="0" applyNumberFormat="1" applyFont="1" applyFill="1" applyBorder="1" applyAlignment="1">
      <alignment horizontal="center"/>
    </xf>
    <xf numFmtId="172" fontId="9" fillId="23" borderId="3" xfId="0" applyNumberFormat="1" applyFont="1" applyFill="1" applyBorder="1" applyAlignment="1">
      <alignment horizontal="center"/>
    </xf>
    <xf numFmtId="172" fontId="9" fillId="24" borderId="14" xfId="0" applyNumberFormat="1" applyFont="1" applyFill="1" applyBorder="1" applyAlignment="1">
      <alignment horizontal="center"/>
    </xf>
    <xf numFmtId="172" fontId="9" fillId="24" borderId="4" xfId="0" applyNumberFormat="1" applyFont="1" applyFill="1" applyBorder="1" applyAlignment="1">
      <alignment horizontal="center"/>
    </xf>
    <xf numFmtId="172" fontId="9" fillId="23" borderId="5" xfId="0" applyNumberFormat="1" applyFont="1" applyFill="1" applyBorder="1" applyAlignment="1">
      <alignment horizontal="center"/>
    </xf>
    <xf numFmtId="172" fontId="9" fillId="24" borderId="15" xfId="0" applyNumberFormat="1" applyFont="1" applyFill="1" applyBorder="1" applyAlignment="1">
      <alignment horizontal="center"/>
    </xf>
    <xf numFmtId="172" fontId="9" fillId="24" borderId="6" xfId="0" applyNumberFormat="1" applyFont="1" applyFill="1" applyBorder="1" applyAlignment="1">
      <alignment horizontal="center"/>
    </xf>
    <xf numFmtId="164" fontId="6" fillId="3" borderId="0" xfId="1" applyFont="1" applyFill="1" applyBorder="1" applyAlignment="1" applyProtection="1">
      <alignment vertical="center"/>
    </xf>
    <xf numFmtId="167" fontId="4" fillId="2" borderId="27" xfId="2" applyNumberFormat="1" applyFont="1" applyFill="1" applyBorder="1" applyAlignment="1" applyProtection="1">
      <alignment horizontal="center"/>
    </xf>
    <xf numFmtId="167" fontId="4" fillId="2" borderId="28" xfId="2" applyNumberFormat="1" applyFont="1" applyFill="1" applyBorder="1" applyAlignment="1" applyProtection="1">
      <alignment horizontal="center"/>
    </xf>
    <xf numFmtId="167" fontId="4" fillId="2" borderId="29" xfId="2" applyNumberFormat="1" applyFont="1" applyFill="1" applyBorder="1" applyAlignment="1" applyProtection="1">
      <alignment horizontal="center"/>
    </xf>
    <xf numFmtId="170" fontId="21" fillId="4" borderId="19" xfId="0" applyNumberFormat="1" applyFont="1" applyFill="1" applyBorder="1" applyAlignment="1">
      <alignment horizontal="center"/>
    </xf>
    <xf numFmtId="169" fontId="22" fillId="33" borderId="40" xfId="1" applyNumberFormat="1" applyFont="1" applyFill="1" applyBorder="1" applyAlignment="1" applyProtection="1">
      <alignment horizontal="center"/>
    </xf>
    <xf numFmtId="169" fontId="22" fillId="33" borderId="41" xfId="1" applyNumberFormat="1" applyFont="1" applyFill="1" applyBorder="1" applyAlignment="1" applyProtection="1">
      <alignment horizontal="center"/>
    </xf>
    <xf numFmtId="169" fontId="22" fillId="33" borderId="42" xfId="1" applyNumberFormat="1" applyFont="1" applyFill="1" applyBorder="1" applyAlignment="1" applyProtection="1">
      <alignment horizontal="center"/>
    </xf>
    <xf numFmtId="169" fontId="3" fillId="0" borderId="19" xfId="1" applyNumberFormat="1" applyFont="1" applyFill="1" applyBorder="1" applyAlignment="1" applyProtection="1">
      <alignment horizontal="center"/>
    </xf>
    <xf numFmtId="10" fontId="11" fillId="28" borderId="14" xfId="0" applyNumberFormat="1" applyFont="1" applyFill="1" applyBorder="1" applyAlignment="1">
      <alignment horizontal="center"/>
    </xf>
    <xf numFmtId="10" fontId="11" fillId="28" borderId="15" xfId="0" applyNumberFormat="1" applyFont="1" applyFill="1" applyBorder="1" applyAlignment="1">
      <alignment horizontal="center"/>
    </xf>
    <xf numFmtId="10" fontId="11" fillId="8" borderId="4" xfId="2" applyNumberFormat="1" applyFont="1" applyFill="1" applyBorder="1" applyAlignment="1" applyProtection="1">
      <alignment horizontal="center"/>
    </xf>
    <xf numFmtId="10" fontId="11" fillId="8" borderId="6" xfId="2" applyNumberFormat="1" applyFont="1" applyFill="1" applyBorder="1" applyAlignment="1" applyProtection="1">
      <alignment horizontal="center"/>
    </xf>
    <xf numFmtId="10" fontId="11" fillId="8" borderId="16" xfId="2" applyNumberFormat="1" applyFont="1" applyFill="1" applyBorder="1" applyAlignment="1" applyProtection="1">
      <alignment horizontal="center"/>
    </xf>
    <xf numFmtId="10" fontId="11" fillId="29" borderId="14" xfId="2" applyNumberFormat="1" applyFont="1" applyFill="1" applyBorder="1" applyAlignment="1" applyProtection="1">
      <alignment horizontal="center"/>
    </xf>
    <xf numFmtId="10" fontId="11" fillId="29" borderId="15" xfId="2" applyNumberFormat="1" applyFont="1" applyFill="1" applyBorder="1" applyAlignment="1" applyProtection="1">
      <alignment horizontal="center"/>
    </xf>
    <xf numFmtId="10" fontId="11" fillId="29" borderId="16" xfId="2" applyNumberFormat="1" applyFont="1" applyFill="1" applyBorder="1" applyAlignment="1" applyProtection="1">
      <alignment horizontal="center" vertical="center"/>
    </xf>
    <xf numFmtId="0" fontId="2" fillId="4" borderId="29" xfId="0" applyFont="1" applyFill="1" applyBorder="1" applyAlignment="1">
      <alignment horizontal="center"/>
    </xf>
    <xf numFmtId="10" fontId="11" fillId="29" borderId="39" xfId="2" applyNumberFormat="1" applyFont="1" applyFill="1" applyBorder="1" applyAlignment="1" applyProtection="1">
      <alignment horizontal="center"/>
    </xf>
    <xf numFmtId="10" fontId="11" fillId="8" borderId="39" xfId="2" applyNumberFormat="1" applyFont="1" applyFill="1" applyBorder="1" applyAlignment="1" applyProtection="1">
      <alignment horizontal="center"/>
    </xf>
    <xf numFmtId="10" fontId="11" fillId="31" borderId="39" xfId="2" applyNumberFormat="1" applyFont="1" applyFill="1" applyBorder="1" applyAlignment="1" applyProtection="1">
      <alignment horizontal="center"/>
    </xf>
    <xf numFmtId="10" fontId="11" fillId="29" borderId="34" xfId="2" applyNumberFormat="1" applyFont="1" applyFill="1" applyBorder="1" applyAlignment="1" applyProtection="1">
      <alignment horizontal="center"/>
    </xf>
    <xf numFmtId="10" fontId="11" fillId="8" borderId="34" xfId="2" applyNumberFormat="1" applyFont="1" applyFill="1" applyBorder="1" applyAlignment="1" applyProtection="1">
      <alignment horizontal="center"/>
    </xf>
    <xf numFmtId="10" fontId="11" fillId="31" borderId="34" xfId="2" applyNumberFormat="1" applyFont="1" applyFill="1" applyBorder="1" applyAlignment="1" applyProtection="1">
      <alignment horizontal="center"/>
    </xf>
    <xf numFmtId="10" fontId="11" fillId="31" borderId="16" xfId="2" applyNumberFormat="1" applyFont="1" applyFill="1" applyBorder="1" applyAlignment="1" applyProtection="1">
      <alignment horizontal="center"/>
    </xf>
    <xf numFmtId="173" fontId="24" fillId="37" borderId="43" xfId="0" applyNumberFormat="1" applyFont="1" applyFill="1" applyBorder="1" applyAlignment="1">
      <alignment horizontal="center"/>
    </xf>
    <xf numFmtId="0" fontId="3" fillId="36" borderId="9" xfId="0" applyFont="1" applyFill="1" applyBorder="1" applyAlignment="1">
      <alignment horizontal="center" vertical="center" wrapText="1"/>
    </xf>
    <xf numFmtId="0" fontId="3" fillId="36" borderId="10" xfId="0" applyFont="1" applyFill="1" applyBorder="1" applyAlignment="1">
      <alignment horizontal="center" vertical="center" wrapText="1"/>
    </xf>
    <xf numFmtId="0" fontId="3" fillId="36" borderId="11" xfId="0" applyFont="1" applyFill="1" applyBorder="1" applyAlignment="1">
      <alignment horizontal="center" vertical="center" wrapText="1"/>
    </xf>
    <xf numFmtId="169" fontId="3" fillId="38" borderId="9" xfId="1" applyNumberFormat="1" applyFont="1" applyFill="1" applyBorder="1" applyAlignment="1" applyProtection="1">
      <alignment horizontal="center"/>
    </xf>
    <xf numFmtId="173" fontId="24" fillId="37" borderId="10" xfId="0" applyNumberFormat="1" applyFont="1" applyFill="1" applyBorder="1" applyAlignment="1">
      <alignment horizontal="center"/>
    </xf>
    <xf numFmtId="1" fontId="2" fillId="37" borderId="11" xfId="0" applyNumberFormat="1" applyFont="1" applyFill="1" applyBorder="1" applyAlignment="1">
      <alignment horizontal="center"/>
    </xf>
    <xf numFmtId="169" fontId="11" fillId="38" borderId="44" xfId="1" applyNumberFormat="1" applyFont="1" applyFill="1" applyBorder="1" applyAlignment="1" applyProtection="1">
      <alignment horizontal="center"/>
    </xf>
    <xf numFmtId="169" fontId="3" fillId="38" borderId="1" xfId="1" applyNumberFormat="1" applyFont="1" applyFill="1" applyBorder="1" applyAlignment="1" applyProtection="1">
      <alignment horizontal="center"/>
    </xf>
    <xf numFmtId="173" fontId="24" fillId="37" borderId="45" xfId="0" applyNumberFormat="1" applyFont="1" applyFill="1" applyBorder="1" applyAlignment="1">
      <alignment horizontal="center"/>
    </xf>
    <xf numFmtId="1" fontId="2" fillId="37" borderId="2" xfId="0" applyNumberFormat="1" applyFont="1" applyFill="1" applyBorder="1" applyAlignment="1">
      <alignment horizontal="center"/>
    </xf>
    <xf numFmtId="169" fontId="3" fillId="38" borderId="3" xfId="1" applyNumberFormat="1" applyFont="1" applyFill="1" applyBorder="1" applyAlignment="1" applyProtection="1">
      <alignment horizontal="center"/>
    </xf>
    <xf numFmtId="1" fontId="2" fillId="37" borderId="4" xfId="0" applyNumberFormat="1" applyFont="1" applyFill="1" applyBorder="1" applyAlignment="1">
      <alignment horizontal="center"/>
    </xf>
    <xf numFmtId="169" fontId="3" fillId="38" borderId="47" xfId="1" applyNumberFormat="1" applyFont="1" applyFill="1" applyBorder="1" applyAlignment="1" applyProtection="1">
      <alignment horizontal="center"/>
    </xf>
    <xf numFmtId="173" fontId="24" fillId="37" borderId="48" xfId="0" applyNumberFormat="1" applyFont="1" applyFill="1" applyBorder="1" applyAlignment="1">
      <alignment horizontal="center"/>
    </xf>
    <xf numFmtId="1" fontId="2" fillId="37" borderId="49" xfId="0" applyNumberFormat="1" applyFont="1" applyFill="1" applyBorder="1" applyAlignment="1">
      <alignment horizontal="center"/>
    </xf>
    <xf numFmtId="169" fontId="3" fillId="38" borderId="5" xfId="1" applyNumberFormat="1" applyFont="1" applyFill="1" applyBorder="1" applyAlignment="1" applyProtection="1">
      <alignment horizontal="center"/>
    </xf>
    <xf numFmtId="173" fontId="24" fillId="37" borderId="46" xfId="0" applyNumberFormat="1" applyFont="1" applyFill="1" applyBorder="1" applyAlignment="1">
      <alignment horizontal="center"/>
    </xf>
    <xf numFmtId="1" fontId="2" fillId="37" borderId="6" xfId="0" applyNumberFormat="1" applyFont="1" applyFill="1" applyBorder="1" applyAlignment="1">
      <alignment horizontal="center"/>
    </xf>
    <xf numFmtId="0" fontId="3" fillId="39" borderId="9" xfId="0" applyFont="1" applyFill="1" applyBorder="1" applyAlignment="1">
      <alignment horizontal="center" vertical="center" wrapText="1"/>
    </xf>
    <xf numFmtId="0" fontId="3" fillId="39" borderId="11" xfId="0" applyFont="1" applyFill="1" applyBorder="1" applyAlignment="1">
      <alignment horizontal="center" vertical="center" wrapText="1"/>
    </xf>
    <xf numFmtId="173" fontId="24" fillId="41" borderId="10" xfId="0" applyNumberFormat="1" applyFont="1" applyFill="1" applyBorder="1" applyAlignment="1">
      <alignment horizontal="center"/>
    </xf>
    <xf numFmtId="1" fontId="2" fillId="41" borderId="11" xfId="0" applyNumberFormat="1" applyFont="1" applyFill="1" applyBorder="1" applyAlignment="1">
      <alignment horizontal="center"/>
    </xf>
    <xf numFmtId="169" fontId="11" fillId="40" borderId="44" xfId="1" applyNumberFormat="1" applyFont="1" applyFill="1" applyBorder="1" applyAlignment="1" applyProtection="1">
      <alignment horizontal="center"/>
    </xf>
    <xf numFmtId="169" fontId="3" fillId="40" borderId="1" xfId="1" applyNumberFormat="1" applyFont="1" applyFill="1" applyBorder="1" applyAlignment="1" applyProtection="1">
      <alignment horizontal="center"/>
    </xf>
    <xf numFmtId="173" fontId="24" fillId="41" borderId="45" xfId="0" applyNumberFormat="1" applyFont="1" applyFill="1" applyBorder="1" applyAlignment="1">
      <alignment horizontal="center"/>
    </xf>
    <xf numFmtId="1" fontId="2" fillId="41" borderId="2" xfId="0" applyNumberFormat="1" applyFont="1" applyFill="1" applyBorder="1" applyAlignment="1">
      <alignment horizontal="center"/>
    </xf>
    <xf numFmtId="169" fontId="3" fillId="40" borderId="3" xfId="1" applyNumberFormat="1" applyFont="1" applyFill="1" applyBorder="1" applyAlignment="1" applyProtection="1">
      <alignment horizontal="center"/>
    </xf>
    <xf numFmtId="173" fontId="24" fillId="41" borderId="43" xfId="0" applyNumberFormat="1" applyFont="1" applyFill="1" applyBorder="1" applyAlignment="1">
      <alignment horizontal="center"/>
    </xf>
    <xf numFmtId="1" fontId="2" fillId="41" borderId="4" xfId="0" applyNumberFormat="1" applyFont="1" applyFill="1" applyBorder="1" applyAlignment="1">
      <alignment horizontal="center"/>
    </xf>
    <xf numFmtId="0" fontId="3" fillId="39" borderId="24" xfId="0" applyFont="1" applyFill="1" applyBorder="1" applyAlignment="1">
      <alignment horizontal="center" vertical="center" wrapText="1"/>
    </xf>
    <xf numFmtId="0" fontId="3" fillId="39" borderId="25" xfId="0" applyFont="1" applyFill="1" applyBorder="1" applyAlignment="1">
      <alignment horizontal="center" vertical="center" wrapText="1"/>
    </xf>
    <xf numFmtId="169" fontId="11" fillId="38" borderId="50" xfId="1" applyNumberFormat="1" applyFont="1" applyFill="1" applyBorder="1" applyAlignment="1" applyProtection="1">
      <alignment horizontal="center"/>
    </xf>
    <xf numFmtId="169" fontId="11" fillId="38" borderId="51" xfId="1" applyNumberFormat="1" applyFont="1" applyFill="1" applyBorder="1" applyAlignment="1" applyProtection="1">
      <alignment horizontal="center"/>
    </xf>
    <xf numFmtId="169" fontId="11" fillId="40" borderId="50" xfId="1" applyNumberFormat="1" applyFont="1" applyFill="1" applyBorder="1" applyAlignment="1" applyProtection="1">
      <alignment horizontal="center"/>
    </xf>
    <xf numFmtId="169" fontId="11" fillId="40" borderId="51" xfId="1" applyNumberFormat="1" applyFont="1" applyFill="1" applyBorder="1" applyAlignment="1" applyProtection="1">
      <alignment horizontal="center"/>
    </xf>
    <xf numFmtId="169" fontId="23" fillId="34" borderId="3" xfId="3" applyNumberFormat="1" applyBorder="1" applyAlignment="1" applyProtection="1">
      <alignment horizontal="center"/>
    </xf>
    <xf numFmtId="173" fontId="23" fillId="34" borderId="43" xfId="3" applyNumberFormat="1" applyBorder="1" applyAlignment="1">
      <alignment horizontal="center"/>
    </xf>
    <xf numFmtId="1" fontId="23" fillId="34" borderId="4" xfId="3" applyNumberFormat="1" applyBorder="1" applyAlignment="1">
      <alignment horizontal="center"/>
    </xf>
    <xf numFmtId="169" fontId="23" fillId="34" borderId="5" xfId="3" applyNumberFormat="1" applyBorder="1" applyAlignment="1" applyProtection="1">
      <alignment horizontal="center"/>
    </xf>
    <xf numFmtId="173" fontId="23" fillId="34" borderId="46" xfId="3" applyNumberFormat="1" applyBorder="1" applyAlignment="1">
      <alignment horizontal="center"/>
    </xf>
    <xf numFmtId="1" fontId="23" fillId="34" borderId="6" xfId="3" applyNumberFormat="1" applyBorder="1" applyAlignment="1">
      <alignment horizontal="center"/>
    </xf>
    <xf numFmtId="0" fontId="3" fillId="42" borderId="24" xfId="0" applyFont="1" applyFill="1" applyBorder="1" applyAlignment="1">
      <alignment horizontal="center" vertical="center" wrapText="1"/>
    </xf>
    <xf numFmtId="169" fontId="11" fillId="5" borderId="50" xfId="1" applyNumberFormat="1" applyFont="1" applyFill="1" applyBorder="1" applyAlignment="1" applyProtection="1">
      <alignment horizontal="center"/>
    </xf>
    <xf numFmtId="169" fontId="3" fillId="5" borderId="1" xfId="1" applyNumberFormat="1" applyFont="1" applyFill="1" applyBorder="1" applyAlignment="1" applyProtection="1">
      <alignment horizontal="center"/>
    </xf>
    <xf numFmtId="169" fontId="3" fillId="5" borderId="3" xfId="1" applyNumberFormat="1" applyFont="1" applyFill="1" applyBorder="1" applyAlignment="1" applyProtection="1">
      <alignment horizontal="center"/>
    </xf>
    <xf numFmtId="169" fontId="23" fillId="34" borderId="9" xfId="3" applyNumberFormat="1" applyBorder="1" applyAlignment="1" applyProtection="1">
      <alignment horizontal="center"/>
    </xf>
    <xf numFmtId="1" fontId="2" fillId="41" borderId="11" xfId="0" applyNumberFormat="1" applyFont="1" applyFill="1" applyBorder="1" applyAlignment="1">
      <alignment horizontal="center" vertical="center"/>
    </xf>
    <xf numFmtId="1" fontId="2" fillId="41" borderId="2" xfId="0" applyNumberFormat="1" applyFont="1" applyFill="1" applyBorder="1" applyAlignment="1">
      <alignment horizontal="center" vertical="center"/>
    </xf>
    <xf numFmtId="1" fontId="2" fillId="41" borderId="4" xfId="0" applyNumberFormat="1" applyFont="1" applyFill="1" applyBorder="1" applyAlignment="1">
      <alignment horizontal="center" vertical="center"/>
    </xf>
    <xf numFmtId="1" fontId="23" fillId="34" borderId="4" xfId="3" applyNumberFormat="1" applyBorder="1" applyAlignment="1">
      <alignment horizontal="center" vertical="center"/>
    </xf>
    <xf numFmtId="1" fontId="23" fillId="34" borderId="6" xfId="3" applyNumberFormat="1" applyBorder="1" applyAlignment="1">
      <alignment horizontal="center" vertical="center"/>
    </xf>
    <xf numFmtId="167" fontId="11" fillId="37" borderId="27" xfId="2" applyNumberFormat="1" applyFont="1" applyFill="1" applyBorder="1" applyAlignment="1" applyProtection="1">
      <alignment horizontal="center"/>
    </xf>
    <xf numFmtId="167" fontId="11" fillId="41" borderId="27" xfId="2" applyNumberFormat="1" applyFont="1" applyFill="1" applyBorder="1" applyAlignment="1" applyProtection="1">
      <alignment horizontal="center"/>
    </xf>
    <xf numFmtId="169" fontId="1" fillId="35" borderId="9" xfId="4" applyNumberFormat="1" applyBorder="1" applyAlignment="1" applyProtection="1">
      <alignment horizontal="center" vertical="center"/>
    </xf>
    <xf numFmtId="169" fontId="1" fillId="35" borderId="3" xfId="4" applyNumberFormat="1" applyBorder="1" applyAlignment="1" applyProtection="1">
      <alignment horizontal="center" vertical="center"/>
    </xf>
    <xf numFmtId="169" fontId="1" fillId="35" borderId="5" xfId="4" applyNumberFormat="1" applyBorder="1" applyAlignment="1" applyProtection="1">
      <alignment horizontal="center" vertical="center"/>
    </xf>
    <xf numFmtId="169" fontId="1" fillId="35" borderId="5" xfId="4" applyNumberFormat="1" applyBorder="1" applyAlignment="1" applyProtection="1">
      <alignment horizontal="center"/>
    </xf>
    <xf numFmtId="167" fontId="11" fillId="4" borderId="27" xfId="2" applyNumberFormat="1" applyFont="1" applyFill="1" applyBorder="1" applyAlignment="1" applyProtection="1">
      <alignment horizontal="center"/>
    </xf>
    <xf numFmtId="0" fontId="3" fillId="42" borderId="9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4" fillId="37" borderId="27" xfId="0" applyFont="1" applyFill="1" applyBorder="1" applyAlignment="1">
      <alignment horizontal="center" vertical="center"/>
    </xf>
    <xf numFmtId="0" fontId="0" fillId="37" borderId="28" xfId="0" applyFill="1" applyBorder="1" applyAlignment="1">
      <alignment horizontal="center"/>
    </xf>
    <xf numFmtId="0" fontId="0" fillId="37" borderId="29" xfId="0" applyFill="1" applyBorder="1" applyAlignment="1">
      <alignment horizontal="center"/>
    </xf>
    <xf numFmtId="0" fontId="25" fillId="41" borderId="27" xfId="0" applyFont="1" applyFill="1" applyBorder="1" applyAlignment="1">
      <alignment horizontal="center" vertical="center"/>
    </xf>
    <xf numFmtId="0" fontId="26" fillId="41" borderId="28" xfId="0" applyFont="1" applyFill="1" applyBorder="1" applyAlignment="1">
      <alignment horizontal="center" vertical="center"/>
    </xf>
    <xf numFmtId="0" fontId="26" fillId="41" borderId="29" xfId="0" applyFont="1" applyFill="1" applyBorder="1" applyAlignment="1">
      <alignment horizontal="center" vertical="center"/>
    </xf>
    <xf numFmtId="0" fontId="2" fillId="32" borderId="27" xfId="0" applyFont="1" applyFill="1" applyBorder="1" applyAlignment="1">
      <alignment horizontal="center"/>
    </xf>
    <xf numFmtId="0" fontId="2" fillId="32" borderId="28" xfId="0" applyFont="1" applyFill="1" applyBorder="1" applyAlignment="1">
      <alignment horizontal="center"/>
    </xf>
    <xf numFmtId="0" fontId="15" fillId="32" borderId="29" xfId="0" applyFont="1" applyFill="1" applyBorder="1" applyAlignment="1">
      <alignment horizontal="center"/>
    </xf>
    <xf numFmtId="0" fontId="19" fillId="27" borderId="27" xfId="0" applyFont="1" applyFill="1" applyBorder="1" applyAlignment="1">
      <alignment horizontal="center"/>
    </xf>
    <xf numFmtId="0" fontId="19" fillId="27" borderId="28" xfId="0" applyFont="1" applyFill="1" applyBorder="1" applyAlignment="1">
      <alignment horizontal="center"/>
    </xf>
    <xf numFmtId="0" fontId="20" fillId="27" borderId="29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28" borderId="27" xfId="0" applyFont="1" applyFill="1" applyBorder="1" applyAlignment="1">
      <alignment horizontal="center"/>
    </xf>
    <xf numFmtId="0" fontId="2" fillId="28" borderId="29" xfId="0" applyFont="1" applyFill="1" applyBorder="1" applyAlignment="1">
      <alignment horizontal="center"/>
    </xf>
    <xf numFmtId="0" fontId="2" fillId="27" borderId="27" xfId="0" applyFont="1" applyFill="1" applyBorder="1" applyAlignment="1">
      <alignment horizontal="center"/>
    </xf>
    <xf numFmtId="0" fontId="2" fillId="27" borderId="29" xfId="0" applyFont="1" applyFill="1" applyBorder="1" applyAlignment="1">
      <alignment horizontal="center"/>
    </xf>
    <xf numFmtId="0" fontId="2" fillId="37" borderId="16" xfId="0" applyFont="1" applyFill="1" applyBorder="1" applyAlignment="1">
      <alignment horizontal="center"/>
    </xf>
    <xf numFmtId="10" fontId="11" fillId="14" borderId="39" xfId="2" applyNumberFormat="1" applyFont="1" applyFill="1" applyBorder="1" applyAlignment="1" applyProtection="1">
      <alignment horizontal="center"/>
    </xf>
    <xf numFmtId="10" fontId="11" fillId="14" borderId="34" xfId="2" applyNumberFormat="1" applyFont="1" applyFill="1" applyBorder="1" applyAlignment="1" applyProtection="1">
      <alignment horizontal="center"/>
    </xf>
    <xf numFmtId="10" fontId="11" fillId="14" borderId="16" xfId="2" applyNumberFormat="1" applyFont="1" applyFill="1" applyBorder="1" applyAlignment="1" applyProtection="1">
      <alignment horizontal="center"/>
    </xf>
    <xf numFmtId="0" fontId="14" fillId="32" borderId="17" xfId="0" applyFont="1" applyFill="1" applyBorder="1" applyAlignment="1">
      <alignment horizontal="center" vertical="center"/>
    </xf>
    <xf numFmtId="0" fontId="14" fillId="32" borderId="23" xfId="0" applyFont="1" applyFill="1" applyBorder="1" applyAlignment="1">
      <alignment horizontal="center" vertical="center"/>
    </xf>
    <xf numFmtId="0" fontId="27" fillId="32" borderId="23" xfId="0" applyFont="1" applyFill="1" applyBorder="1" applyAlignment="1">
      <alignment horizontal="center" vertical="center"/>
    </xf>
    <xf numFmtId="0" fontId="27" fillId="0" borderId="23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10" fontId="11" fillId="29" borderId="52" xfId="2" applyNumberFormat="1" applyFont="1" applyFill="1" applyBorder="1" applyAlignment="1" applyProtection="1">
      <alignment horizontal="center" vertical="center"/>
    </xf>
    <xf numFmtId="10" fontId="11" fillId="28" borderId="39" xfId="0" applyNumberFormat="1" applyFont="1" applyFill="1" applyBorder="1" applyAlignment="1">
      <alignment horizontal="center"/>
    </xf>
    <xf numFmtId="10" fontId="11" fillId="28" borderId="34" xfId="0" applyNumberFormat="1" applyFont="1" applyFill="1" applyBorder="1" applyAlignment="1">
      <alignment horizontal="center"/>
    </xf>
    <xf numFmtId="10" fontId="11" fillId="28" borderId="52" xfId="0" applyNumberFormat="1" applyFont="1" applyFill="1" applyBorder="1" applyAlignment="1">
      <alignment horizontal="center"/>
    </xf>
    <xf numFmtId="10" fontId="11" fillId="28" borderId="16" xfId="0" applyNumberFormat="1" applyFont="1" applyFill="1" applyBorder="1" applyAlignment="1">
      <alignment horizontal="center"/>
    </xf>
    <xf numFmtId="10" fontId="11" fillId="8" borderId="52" xfId="2" applyNumberFormat="1" applyFont="1" applyFill="1" applyBorder="1" applyAlignment="1" applyProtection="1">
      <alignment horizontal="center"/>
    </xf>
    <xf numFmtId="0" fontId="2" fillId="23" borderId="16" xfId="0" applyFont="1" applyFill="1" applyBorder="1" applyAlignment="1">
      <alignment horizontal="center"/>
    </xf>
    <xf numFmtId="10" fontId="11" fillId="30" borderId="39" xfId="2" applyNumberFormat="1" applyFont="1" applyFill="1" applyBorder="1" applyAlignment="1" applyProtection="1">
      <alignment horizontal="center"/>
    </xf>
    <xf numFmtId="10" fontId="11" fillId="30" borderId="34" xfId="2" applyNumberFormat="1" applyFont="1" applyFill="1" applyBorder="1" applyAlignment="1" applyProtection="1">
      <alignment horizontal="center"/>
    </xf>
    <xf numFmtId="10" fontId="11" fillId="30" borderId="52" xfId="2" applyNumberFormat="1" applyFont="1" applyFill="1" applyBorder="1" applyAlignment="1" applyProtection="1">
      <alignment horizontal="center"/>
    </xf>
    <xf numFmtId="10" fontId="11" fillId="30" borderId="16" xfId="2" applyNumberFormat="1" applyFont="1" applyFill="1" applyBorder="1" applyAlignment="1" applyProtection="1">
      <alignment horizontal="center"/>
    </xf>
    <xf numFmtId="10" fontId="11" fillId="31" borderId="52" xfId="2" applyNumberFormat="1" applyFont="1" applyFill="1" applyBorder="1" applyAlignment="1" applyProtection="1">
      <alignment horizontal="center"/>
    </xf>
    <xf numFmtId="10" fontId="11" fillId="14" borderId="52" xfId="2" applyNumberFormat="1" applyFont="1" applyFill="1" applyBorder="1" applyAlignment="1" applyProtection="1">
      <alignment horizontal="center"/>
    </xf>
    <xf numFmtId="10" fontId="11" fillId="29" borderId="53" xfId="2" applyNumberFormat="1" applyFont="1" applyFill="1" applyBorder="1" applyAlignment="1" applyProtection="1">
      <alignment horizontal="center"/>
    </xf>
    <xf numFmtId="10" fontId="11" fillId="29" borderId="54" xfId="2" applyNumberFormat="1" applyFont="1" applyFill="1" applyBorder="1" applyAlignment="1" applyProtection="1">
      <alignment horizontal="center"/>
    </xf>
    <xf numFmtId="10" fontId="11" fillId="29" borderId="55" xfId="2" applyNumberFormat="1" applyFont="1" applyFill="1" applyBorder="1" applyAlignment="1" applyProtection="1">
      <alignment horizontal="center"/>
    </xf>
    <xf numFmtId="10" fontId="11" fillId="29" borderId="29" xfId="2" applyNumberFormat="1" applyFont="1" applyFill="1" applyBorder="1" applyAlignment="1" applyProtection="1">
      <alignment horizontal="center"/>
    </xf>
    <xf numFmtId="0" fontId="2" fillId="41" borderId="16" xfId="0" applyFont="1" applyFill="1" applyBorder="1" applyAlignment="1">
      <alignment horizontal="center"/>
    </xf>
    <xf numFmtId="10" fontId="11" fillId="43" borderId="39" xfId="2" applyNumberFormat="1" applyFont="1" applyFill="1" applyBorder="1" applyAlignment="1" applyProtection="1">
      <alignment horizontal="center"/>
    </xf>
    <xf numFmtId="10" fontId="11" fillId="43" borderId="34" xfId="2" applyNumberFormat="1" applyFont="1" applyFill="1" applyBorder="1" applyAlignment="1" applyProtection="1">
      <alignment horizontal="center"/>
    </xf>
    <xf numFmtId="10" fontId="11" fillId="43" borderId="52" xfId="2" applyNumberFormat="1" applyFont="1" applyFill="1" applyBorder="1" applyAlignment="1" applyProtection="1">
      <alignment horizontal="center"/>
    </xf>
    <xf numFmtId="10" fontId="11" fillId="43" borderId="16" xfId="2" applyNumberFormat="1" applyFont="1" applyFill="1" applyBorder="1" applyAlignment="1" applyProtection="1">
      <alignment horizontal="center"/>
    </xf>
    <xf numFmtId="0" fontId="0" fillId="44" borderId="17" xfId="0" applyFill="1" applyBorder="1"/>
    <xf numFmtId="0" fontId="0" fillId="44" borderId="23" xfId="0" applyFill="1" applyBorder="1" applyAlignment="1">
      <alignment horizontal="center"/>
    </xf>
    <xf numFmtId="0" fontId="0" fillId="44" borderId="19" xfId="0" applyFill="1" applyBorder="1"/>
    <xf numFmtId="0" fontId="0" fillId="44" borderId="0" xfId="0" applyFill="1" applyBorder="1" applyAlignment="1">
      <alignment horizontal="center"/>
    </xf>
    <xf numFmtId="0" fontId="0" fillId="44" borderId="21" xfId="0" applyFill="1" applyBorder="1"/>
    <xf numFmtId="0" fontId="0" fillId="44" borderId="13" xfId="0" applyFill="1" applyBorder="1" applyAlignment="1">
      <alignment horizontal="center"/>
    </xf>
    <xf numFmtId="0" fontId="0" fillId="44" borderId="28" xfId="0" applyFill="1" applyBorder="1" applyAlignment="1">
      <alignment horizontal="center"/>
    </xf>
    <xf numFmtId="0" fontId="0" fillId="44" borderId="18" xfId="0" applyFill="1" applyBorder="1"/>
    <xf numFmtId="0" fontId="0" fillId="44" borderId="20" xfId="0" applyFill="1" applyBorder="1"/>
    <xf numFmtId="0" fontId="0" fillId="44" borderId="22" xfId="0" applyFill="1" applyBorder="1"/>
    <xf numFmtId="0" fontId="0" fillId="45" borderId="28" xfId="0" applyFill="1" applyBorder="1" applyAlignment="1">
      <alignment horizontal="center"/>
    </xf>
    <xf numFmtId="10" fontId="11" fillId="46" borderId="16" xfId="2" applyNumberFormat="1" applyFont="1" applyFill="1" applyBorder="1" applyAlignment="1" applyProtection="1">
      <alignment horizontal="center" vertical="center"/>
    </xf>
    <xf numFmtId="10" fontId="11" fillId="46" borderId="16" xfId="2" applyNumberFormat="1" applyFont="1" applyFill="1" applyBorder="1" applyAlignment="1" applyProtection="1">
      <alignment horizontal="center"/>
    </xf>
    <xf numFmtId="10" fontId="11" fillId="45" borderId="16" xfId="0" applyNumberFormat="1" applyFont="1" applyFill="1" applyBorder="1" applyAlignment="1">
      <alignment horizontal="center"/>
    </xf>
    <xf numFmtId="0" fontId="25" fillId="45" borderId="2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44" borderId="23" xfId="0" applyFill="1" applyBorder="1"/>
    <xf numFmtId="0" fontId="0" fillId="44" borderId="13" xfId="0" applyFill="1" applyBorder="1"/>
    <xf numFmtId="0" fontId="14" fillId="23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26" borderId="27" xfId="0" applyFont="1" applyFill="1" applyBorder="1" applyAlignment="1">
      <alignment horizontal="center" vertical="center"/>
    </xf>
    <xf numFmtId="0" fontId="20" fillId="26" borderId="28" xfId="0" applyFont="1" applyFill="1" applyBorder="1" applyAlignment="1">
      <alignment horizontal="center" vertical="center"/>
    </xf>
    <xf numFmtId="0" fontId="20" fillId="26" borderId="29" xfId="0" applyFont="1" applyFill="1" applyBorder="1" applyAlignment="1">
      <alignment horizontal="center" vertical="center"/>
    </xf>
    <xf numFmtId="0" fontId="14" fillId="24" borderId="27" xfId="0" applyFont="1" applyFill="1" applyBorder="1" applyAlignment="1">
      <alignment horizontal="center" vertical="center"/>
    </xf>
  </cellXfs>
  <cellStyles count="5">
    <cellStyle name="60% - Énfasis4" xfId="4" builtinId="44"/>
    <cellStyle name="Énfasis1" xfId="3" builtinId="29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729FC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0066"/>
      <color rgb="FFCC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PORCENTAJES DE AUMENTO ANUAL DE ABONOS en PESOS</a:t>
            </a:r>
          </a:p>
        </c:rich>
      </c:tx>
      <c:layout>
        <c:manualLayout>
          <c:xMode val="edge"/>
          <c:yMode val="edge"/>
          <c:x val="0.1029331976490286"/>
          <c:y val="1.6765285562096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'ABONOS $'!$D$5</c:f>
              <c:strCache>
                <c:ptCount val="1"/>
                <c:pt idx="0">
                  <c:v>TU ABONO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'ABONOS $'!$C$6:$C$10</c15:sqref>
                  </c15:fullRef>
                </c:ext>
              </c:extLst>
              <c:f>'ABONOS $'!$C$7:$C$10</c:f>
              <c:strCache>
                <c:ptCount val="4"/>
                <c:pt idx="0">
                  <c:v>DIC2020</c:v>
                </c:pt>
                <c:pt idx="1">
                  <c:v>DIC2021</c:v>
                </c:pt>
                <c:pt idx="2">
                  <c:v>DIC2022</c:v>
                </c:pt>
                <c:pt idx="3">
                  <c:v>PARC2023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$'!$E$6:$E$10</c15:sqref>
                  </c15:fullRef>
                </c:ext>
              </c:extLst>
              <c:f>'ABONOS $'!$E$7:$E$10</c:f>
              <c:numCache>
                <c:formatCode>0.00%</c:formatCode>
                <c:ptCount val="4"/>
                <c:pt idx="0">
                  <c:v>0.23333333333333334</c:v>
                </c:pt>
                <c:pt idx="1">
                  <c:v>0.13513513513513514</c:v>
                </c:pt>
                <c:pt idx="2">
                  <c:v>0.95238095238095233</c:v>
                </c:pt>
                <c:pt idx="3">
                  <c:v>0.53658536585365857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5-4B79-B082-04812EA8ECF5}"/>
            </c:ext>
          </c:extLst>
        </c:ser>
        <c:ser>
          <c:idx val="1"/>
          <c:order val="1"/>
          <c:tx>
            <c:strRef>
              <c:f>'ABONOS $'!$F$5</c:f>
              <c:strCache>
                <c:ptCount val="1"/>
                <c:pt idx="0">
                  <c:v>IPC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'ABONOS $'!$C$6:$C$10</c15:sqref>
                  </c15:fullRef>
                </c:ext>
              </c:extLst>
              <c:f>'ABONOS $'!$C$7:$C$10</c:f>
              <c:strCache>
                <c:ptCount val="4"/>
                <c:pt idx="0">
                  <c:v>DIC2020</c:v>
                </c:pt>
                <c:pt idx="1">
                  <c:v>DIC2021</c:v>
                </c:pt>
                <c:pt idx="2">
                  <c:v>DIC2022</c:v>
                </c:pt>
                <c:pt idx="3">
                  <c:v>PARC2023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$'!$G$6:$G$10</c15:sqref>
                  </c15:fullRef>
                </c:ext>
              </c:extLst>
              <c:f>'ABONOS $'!$G$7:$G$10</c:f>
              <c:numCache>
                <c:formatCode>0.00%</c:formatCode>
                <c:ptCount val="4"/>
                <c:pt idx="0">
                  <c:v>0.36021399733133391</c:v>
                </c:pt>
                <c:pt idx="1">
                  <c:v>0.50781525980377584</c:v>
                </c:pt>
                <c:pt idx="2">
                  <c:v>0.9475456475628814</c:v>
                </c:pt>
                <c:pt idx="3">
                  <c:v>0.80107690489591998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5-4B79-B082-04812EA8ECF5}"/>
            </c:ext>
          </c:extLst>
        </c:ser>
        <c:ser>
          <c:idx val="2"/>
          <c:order val="2"/>
          <c:tx>
            <c:strRef>
              <c:f>'ABONOS $'!$H$5</c:f>
              <c:strCache>
                <c:ptCount val="1"/>
                <c:pt idx="0">
                  <c:v>ENACOM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'ABONOS $'!$C$6:$C$10</c15:sqref>
                  </c15:fullRef>
                </c:ext>
              </c:extLst>
              <c:f>'ABONOS $'!$C$7:$C$10</c:f>
              <c:strCache>
                <c:ptCount val="4"/>
                <c:pt idx="0">
                  <c:v>DIC2020</c:v>
                </c:pt>
                <c:pt idx="1">
                  <c:v>DIC2021</c:v>
                </c:pt>
                <c:pt idx="2">
                  <c:v>DIC2022</c:v>
                </c:pt>
                <c:pt idx="3">
                  <c:v>PARC2023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$'!$I$6:$I$10</c15:sqref>
                  </c15:fullRef>
                </c:ext>
              </c:extLst>
              <c:f>'ABONOS $'!$I$7:$I$10</c:f>
              <c:numCache>
                <c:formatCode>0.00%</c:formatCode>
                <c:ptCount val="4"/>
                <c:pt idx="0">
                  <c:v>0</c:v>
                </c:pt>
                <c:pt idx="1">
                  <c:v>0.29831660000000026</c:v>
                </c:pt>
                <c:pt idx="2">
                  <c:v>0.7317681046478004</c:v>
                </c:pt>
                <c:pt idx="3">
                  <c:v>0.38169612617160364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5-4B79-B082-04812EA8EC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30712960"/>
        <c:axId val="930726688"/>
        <c:axId val="0"/>
      </c:bar3DChart>
      <c:catAx>
        <c:axId val="9307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0726688"/>
        <c:crosses val="autoZero"/>
        <c:auto val="1"/>
        <c:lblAlgn val="ctr"/>
        <c:lblOffset val="100"/>
        <c:noMultiLvlLbl val="0"/>
      </c:catAx>
      <c:valAx>
        <c:axId val="9307266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[$$-2C0A]\ #,##0" sourceLinked="1"/>
        <c:majorTickMark val="none"/>
        <c:minorTickMark val="none"/>
        <c:tickLblPos val="nextTo"/>
        <c:crossAx val="93071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800"/>
              <a:t>COMPARATIVA % DE AUMENTOS POR AÑO</a:t>
            </a:r>
          </a:p>
        </c:rich>
      </c:tx>
      <c:layout>
        <c:manualLayout>
          <c:xMode val="edge"/>
          <c:yMode val="edge"/>
          <c:x val="0.20844570218684028"/>
          <c:y val="4.368922862048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COMPARATIVA!$D$5</c:f>
              <c:strCache>
                <c:ptCount val="1"/>
                <c:pt idx="0">
                  <c:v>% TU ABONO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COMPARATIVA!$C$6:$C$9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PARC2023</c:v>
                </c:pt>
              </c:strCache>
            </c:strRef>
          </c:cat>
          <c:val>
            <c:numRef>
              <c:f>COMPARATIVA!$D$6:$D$9</c:f>
              <c:numCache>
                <c:formatCode>0.00%</c:formatCode>
                <c:ptCount val="4"/>
                <c:pt idx="0">
                  <c:v>0.23333333333333334</c:v>
                </c:pt>
                <c:pt idx="1">
                  <c:v>0.13513513513513514</c:v>
                </c:pt>
                <c:pt idx="2">
                  <c:v>0.95238095238095233</c:v>
                </c:pt>
                <c:pt idx="3">
                  <c:v>0.53658536585365857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8-4841-B89A-B1EDA58CD2F6}"/>
            </c:ext>
          </c:extLst>
        </c:ser>
        <c:ser>
          <c:idx val="1"/>
          <c:order val="1"/>
          <c:tx>
            <c:strRef>
              <c:f>COMPARATIVA!$E$5</c:f>
              <c:strCache>
                <c:ptCount val="1"/>
                <c:pt idx="0">
                  <c:v>% IPC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COMPARATIVA!$C$6:$C$9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PARC2023</c:v>
                </c:pt>
              </c:strCache>
            </c:strRef>
          </c:cat>
          <c:val>
            <c:numRef>
              <c:f>COMPARATIVA!$E$6:$E$9</c:f>
              <c:numCache>
                <c:formatCode>0.00%</c:formatCode>
                <c:ptCount val="4"/>
                <c:pt idx="0">
                  <c:v>0.36021399733133391</c:v>
                </c:pt>
                <c:pt idx="1">
                  <c:v>0.50781525980377584</c:v>
                </c:pt>
                <c:pt idx="2">
                  <c:v>0.9475456475628814</c:v>
                </c:pt>
                <c:pt idx="3">
                  <c:v>0.80107690489591998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8-4841-B89A-B1EDA58CD2F6}"/>
            </c:ext>
          </c:extLst>
        </c:ser>
        <c:ser>
          <c:idx val="2"/>
          <c:order val="2"/>
          <c:tx>
            <c:strRef>
              <c:f>COMPARATIVA!$F$5</c:f>
              <c:strCache>
                <c:ptCount val="1"/>
                <c:pt idx="0">
                  <c:v>% ENACOM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COMPARATIVA!$C$6:$C$9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PARC2023</c:v>
                </c:pt>
              </c:strCache>
            </c:strRef>
          </c:cat>
          <c:val>
            <c:numRef>
              <c:f>COMPARATIVA!$F$6:$F$9</c:f>
              <c:numCache>
                <c:formatCode>0.00%</c:formatCode>
                <c:ptCount val="4"/>
                <c:pt idx="0">
                  <c:v>0</c:v>
                </c:pt>
                <c:pt idx="1">
                  <c:v>0.29831660000000026</c:v>
                </c:pt>
                <c:pt idx="2">
                  <c:v>0.7317681046478004</c:v>
                </c:pt>
                <c:pt idx="3">
                  <c:v>0.38169612617160364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58-4841-B89A-B1EDA58CD2F6}"/>
            </c:ext>
          </c:extLst>
        </c:ser>
        <c:ser>
          <c:idx val="3"/>
          <c:order val="3"/>
          <c:tx>
            <c:strRef>
              <c:f>COMPARATIVA!$G$5</c:f>
              <c:strCache>
                <c:ptCount val="1"/>
                <c:pt idx="0">
                  <c:v>% U$ BNA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COMPARATIVA!$C$6:$C$9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PARC2023</c:v>
                </c:pt>
              </c:strCache>
            </c:strRef>
          </c:cat>
          <c:val>
            <c:numRef>
              <c:f>COMPARATIVA!$G$6:$G$9</c:f>
              <c:numCache>
                <c:formatCode>0.00%</c:formatCode>
                <c:ptCount val="4"/>
                <c:pt idx="0">
                  <c:v>0.40333333333333327</c:v>
                </c:pt>
                <c:pt idx="1">
                  <c:v>0.21502092523470201</c:v>
                </c:pt>
                <c:pt idx="2">
                  <c:v>0.6707317073170731</c:v>
                </c:pt>
                <c:pt idx="3">
                  <c:v>0.82389814453669163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8-4841-B89A-B1EDA58CD2F6}"/>
            </c:ext>
          </c:extLst>
        </c:ser>
        <c:ser>
          <c:idx val="4"/>
          <c:order val="4"/>
          <c:tx>
            <c:strRef>
              <c:f>COMPARATIVA!$H$5</c:f>
              <c:strCache>
                <c:ptCount val="1"/>
                <c:pt idx="0">
                  <c:v>% U$ BLUE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COMPARATIVA!$C$6:$C$9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PARC2023</c:v>
                </c:pt>
              </c:strCache>
            </c:strRef>
          </c:cat>
          <c:val>
            <c:numRef>
              <c:f>COMPARATIVA!$H$6:$H$9</c:f>
              <c:numCache>
                <c:formatCode>0.00%</c:formatCode>
                <c:ptCount val="4"/>
                <c:pt idx="0">
                  <c:v>1.1296928327645051</c:v>
                </c:pt>
                <c:pt idx="1">
                  <c:v>0.29647435897435898</c:v>
                </c:pt>
                <c:pt idx="2">
                  <c:v>0.65389369592088997</c:v>
                </c:pt>
                <c:pt idx="3">
                  <c:v>1.0029895366218236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58-4841-B89A-B1EDA58CD2F6}"/>
            </c:ext>
          </c:extLst>
        </c:ser>
        <c:ser>
          <c:idx val="5"/>
          <c:order val="5"/>
          <c:tx>
            <c:strRef>
              <c:f>COMPARATIVA!$I$5</c:f>
              <c:strCache>
                <c:ptCount val="1"/>
                <c:pt idx="0">
                  <c:v>% NAFTA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COMPARATIVA!$I$6:$I$9</c:f>
              <c:numCache>
                <c:formatCode>0.00%</c:formatCode>
                <c:ptCount val="4"/>
                <c:pt idx="0">
                  <c:v>0.25796775403074595</c:v>
                </c:pt>
                <c:pt idx="1">
                  <c:v>0.34724292101341303</c:v>
                </c:pt>
                <c:pt idx="2">
                  <c:v>0.66924778761061943</c:v>
                </c:pt>
                <c:pt idx="3">
                  <c:v>0.59377070907886009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58-4841-B89A-B1EDA58CD2F6}"/>
            </c:ext>
          </c:extLst>
        </c:ser>
        <c:ser>
          <c:idx val="6"/>
          <c:order val="6"/>
          <c:tx>
            <c:strRef>
              <c:f>COMPARATIVA!$J$5</c:f>
              <c:strCache>
                <c:ptCount val="1"/>
                <c:pt idx="0">
                  <c:v>SUEL. COM.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COMPARATIVA!$J$6:$J$9</c:f>
              <c:numCache>
                <c:formatCode>0.00%</c:formatCode>
                <c:ptCount val="4"/>
                <c:pt idx="0">
                  <c:v>0.35026630512272028</c:v>
                </c:pt>
                <c:pt idx="1">
                  <c:v>0.44714744792666161</c:v>
                </c:pt>
                <c:pt idx="2">
                  <c:v>0.82335986744746914</c:v>
                </c:pt>
                <c:pt idx="3">
                  <c:v>0.83612708955397419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58-4841-B89A-B1EDA58CD2F6}"/>
            </c:ext>
          </c:extLst>
        </c:ser>
        <c:ser>
          <c:idx val="7"/>
          <c:order val="7"/>
          <c:tx>
            <c:strRef>
              <c:f>COMPARATIVA!$K$5</c:f>
              <c:strCache>
                <c:ptCount val="1"/>
                <c:pt idx="0">
                  <c:v>SUEL. PROP.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COMPARATIVA!$K$6:$K$9</c:f>
              <c:numCache>
                <c:formatCode>0.00%</c:formatCode>
                <c:ptCount val="4"/>
                <c:pt idx="0">
                  <c:v>0.10714285714285714</c:v>
                </c:pt>
                <c:pt idx="1">
                  <c:v>0.22580645161290322</c:v>
                </c:pt>
                <c:pt idx="2">
                  <c:v>0.97368421052631582</c:v>
                </c:pt>
                <c:pt idx="3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58-4841-B89A-B1EDA58CD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1825040"/>
        <c:axId val="991825456"/>
        <c:axId val="0"/>
      </c:bar3DChart>
      <c:catAx>
        <c:axId val="99182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1825456"/>
        <c:crosses val="autoZero"/>
        <c:auto val="1"/>
        <c:lblAlgn val="ctr"/>
        <c:lblOffset val="100"/>
        <c:noMultiLvlLbl val="0"/>
      </c:catAx>
      <c:valAx>
        <c:axId val="9918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182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TOTAL DE 2020 a HOY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COMPARATIVA!$D$5</c:f>
              <c:strCache>
                <c:ptCount val="1"/>
                <c:pt idx="0">
                  <c:v>% TU ABONO</c:v>
                </c:pt>
              </c:strCache>
            </c:strRef>
          </c:tx>
          <c:spPr>
            <a:solidFill>
              <a:srgbClr val="FF00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COMPARATIVA!$D$10</c:f>
              <c:numCache>
                <c:formatCode>0.00%</c:formatCode>
                <c:ptCount val="1"/>
                <c:pt idx="0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9-45A4-8F3C-EC5A1B1FD509}"/>
            </c:ext>
          </c:extLst>
        </c:ser>
        <c:ser>
          <c:idx val="1"/>
          <c:order val="1"/>
          <c:tx>
            <c:strRef>
              <c:f>COMPARATIVA!$E$5</c:f>
              <c:strCache>
                <c:ptCount val="1"/>
                <c:pt idx="0">
                  <c:v>% IPC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COMPARATIVA!$E$10</c:f>
              <c:numCache>
                <c:formatCode>0.00%</c:formatCode>
                <c:ptCount val="1"/>
                <c:pt idx="0">
                  <c:v>6.1940802311082299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9-45A4-8F3C-EC5A1B1FD509}"/>
            </c:ext>
          </c:extLst>
        </c:ser>
        <c:ser>
          <c:idx val="2"/>
          <c:order val="2"/>
          <c:tx>
            <c:strRef>
              <c:f>COMPARATIVA!$F$5</c:f>
              <c:strCache>
                <c:ptCount val="1"/>
                <c:pt idx="0">
                  <c:v>% ENACOM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COMPARATIVA!$F$10</c:f>
              <c:numCache>
                <c:formatCode>0.00%</c:formatCode>
                <c:ptCount val="1"/>
                <c:pt idx="0">
                  <c:v>2.1065824648293505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59-45A4-8F3C-EC5A1B1FD509}"/>
            </c:ext>
          </c:extLst>
        </c:ser>
        <c:ser>
          <c:idx val="3"/>
          <c:order val="3"/>
          <c:tx>
            <c:strRef>
              <c:f>COMPARATIVA!$G$5</c:f>
              <c:strCache>
                <c:ptCount val="1"/>
                <c:pt idx="0">
                  <c:v>% U$ BNA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COMPARATIVA!$G$10</c:f>
              <c:numCache>
                <c:formatCode>0.00%</c:formatCode>
                <c:ptCount val="1"/>
                <c:pt idx="0">
                  <c:v>4.1957936507936511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59-45A4-8F3C-EC5A1B1FD509}"/>
            </c:ext>
          </c:extLst>
        </c:ser>
        <c:ser>
          <c:idx val="4"/>
          <c:order val="4"/>
          <c:tx>
            <c:strRef>
              <c:f>COMPARATIVA!$H$5</c:f>
              <c:strCache>
                <c:ptCount val="1"/>
                <c:pt idx="0">
                  <c:v>% U$ BLUE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COMPARATIVA!$H$10</c:f>
              <c:numCache>
                <c:formatCode>0.00%</c:formatCode>
                <c:ptCount val="1"/>
                <c:pt idx="0">
                  <c:v>8.1467576791808867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59-45A4-8F3C-EC5A1B1FD509}"/>
            </c:ext>
          </c:extLst>
        </c:ser>
        <c:ser>
          <c:idx val="5"/>
          <c:order val="5"/>
          <c:tx>
            <c:strRef>
              <c:f>COMPARATIVA!$I$5</c:f>
              <c:strCache>
                <c:ptCount val="1"/>
                <c:pt idx="0">
                  <c:v>% NAFTA</c:v>
                </c:pt>
              </c:strCache>
            </c:strRef>
          </c:tx>
          <c:spPr>
            <a:solidFill>
              <a:srgbClr val="7030A0"/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COMPARATIVA!$I$10</c:f>
              <c:numCache>
                <c:formatCode>0.00%</c:formatCode>
                <c:ptCount val="1"/>
                <c:pt idx="0">
                  <c:v>3.5088113985751779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59-45A4-8F3C-EC5A1B1FD509}"/>
            </c:ext>
          </c:extLst>
        </c:ser>
        <c:ser>
          <c:idx val="6"/>
          <c:order val="6"/>
          <c:tx>
            <c:strRef>
              <c:f>COMPARATIVA!$J$5</c:f>
              <c:strCache>
                <c:ptCount val="1"/>
                <c:pt idx="0">
                  <c:v>SUEL. COM.</c:v>
                </c:pt>
              </c:strCache>
            </c:strRef>
          </c:tx>
          <c:spPr>
            <a:solidFill>
              <a:srgbClr val="FF99CC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COMPARATIVA!$J$10</c:f>
              <c:numCache>
                <c:formatCode>0.00%</c:formatCode>
                <c:ptCount val="1"/>
                <c:pt idx="0">
                  <c:v>5.6253467234255137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59-45A4-8F3C-EC5A1B1FD509}"/>
            </c:ext>
          </c:extLst>
        </c:ser>
        <c:ser>
          <c:idx val="7"/>
          <c:order val="7"/>
          <c:tx>
            <c:strRef>
              <c:f>COMPARATIVA!$K$5</c:f>
              <c:strCache>
                <c:ptCount val="1"/>
                <c:pt idx="0">
                  <c:v>SUEL. PROP.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COMPARATIVA!$K$10</c:f>
              <c:numCache>
                <c:formatCode>0.00%</c:formatCode>
                <c:ptCount val="1"/>
                <c:pt idx="0">
                  <c:v>3.1071428571428572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59-45A4-8F3C-EC5A1B1FD5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930732512"/>
        <c:axId val="930716704"/>
        <c:axId val="0"/>
      </c:bar3DChart>
      <c:catAx>
        <c:axId val="930732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30716704"/>
        <c:crosses val="autoZero"/>
        <c:auto val="1"/>
        <c:lblAlgn val="ctr"/>
        <c:lblOffset val="100"/>
        <c:noMultiLvlLbl val="0"/>
      </c:catAx>
      <c:valAx>
        <c:axId val="93071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07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LITROS DE NAFTA SUPER POR ABONO PROPIO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Datos!$AC$2</c:f>
              <c:strCache>
                <c:ptCount val="1"/>
                <c:pt idx="0">
                  <c:v>LITROS DE NAFTA POR ABONO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(Datos!$AC$3,Datos!$AC$5:$AC$16,Datos!$AC$18:$AC$29,Datos!$AC$31:$AC$42,Datos!$AC$44:$AC$51)</c:f>
              <c:numCache>
                <c:formatCode>0</c:formatCode>
                <c:ptCount val="45"/>
                <c:pt idx="0">
                  <c:v>28.121484814398197</c:v>
                </c:pt>
                <c:pt idx="1">
                  <c:v>28.121484814398197</c:v>
                </c:pt>
                <c:pt idx="2">
                  <c:v>28.121484814398197</c:v>
                </c:pt>
                <c:pt idx="3">
                  <c:v>28.053113895642419</c:v>
                </c:pt>
                <c:pt idx="4">
                  <c:v>28.053113895642419</c:v>
                </c:pt>
                <c:pt idx="5">
                  <c:v>28.053113895642419</c:v>
                </c:pt>
                <c:pt idx="6">
                  <c:v>31.793529081728071</c:v>
                </c:pt>
                <c:pt idx="7">
                  <c:v>31.793529081728071</c:v>
                </c:pt>
                <c:pt idx="8">
                  <c:v>29.992942836979534</c:v>
                </c:pt>
                <c:pt idx="9">
                  <c:v>28.576231299378044</c:v>
                </c:pt>
                <c:pt idx="10">
                  <c:v>27.490297542043983</c:v>
                </c:pt>
                <c:pt idx="11">
                  <c:v>26.729559748427672</c:v>
                </c:pt>
                <c:pt idx="12">
                  <c:v>27.570789865871834</c:v>
                </c:pt>
                <c:pt idx="13">
                  <c:v>25.730180806675936</c:v>
                </c:pt>
                <c:pt idx="14">
                  <c:v>24.798927613941022</c:v>
                </c:pt>
                <c:pt idx="15">
                  <c:v>22.981366459627328</c:v>
                </c:pt>
                <c:pt idx="16">
                  <c:v>21.586931155192531</c:v>
                </c:pt>
                <c:pt idx="17">
                  <c:v>20.464601769911503</c:v>
                </c:pt>
                <c:pt idx="18">
                  <c:v>20.464601769911503</c:v>
                </c:pt>
                <c:pt idx="19">
                  <c:v>20.464601769911503</c:v>
                </c:pt>
                <c:pt idx="20">
                  <c:v>23.23008849557522</c:v>
                </c:pt>
                <c:pt idx="21">
                  <c:v>23.23008849557522</c:v>
                </c:pt>
                <c:pt idx="22">
                  <c:v>23.23008849557522</c:v>
                </c:pt>
                <c:pt idx="23">
                  <c:v>23.23008849557522</c:v>
                </c:pt>
                <c:pt idx="24">
                  <c:v>23.23008849557522</c:v>
                </c:pt>
                <c:pt idx="25">
                  <c:v>23.23008849557522</c:v>
                </c:pt>
                <c:pt idx="26">
                  <c:v>23.232323232323232</c:v>
                </c:pt>
                <c:pt idx="27">
                  <c:v>20.928116469517743</c:v>
                </c:pt>
                <c:pt idx="28">
                  <c:v>20.928116469517743</c:v>
                </c:pt>
                <c:pt idx="29">
                  <c:v>23.275145469659186</c:v>
                </c:pt>
                <c:pt idx="30">
                  <c:v>23.275145469659186</c:v>
                </c:pt>
                <c:pt idx="31">
                  <c:v>23.275145469659186</c:v>
                </c:pt>
                <c:pt idx="32">
                  <c:v>25.835866261398177</c:v>
                </c:pt>
                <c:pt idx="33">
                  <c:v>25.835866261398177</c:v>
                </c:pt>
                <c:pt idx="34">
                  <c:v>24.602026049204053</c:v>
                </c:pt>
                <c:pt idx="35">
                  <c:v>23.43211578221916</c:v>
                </c:pt>
                <c:pt idx="36">
                  <c:v>27.170311464546057</c:v>
                </c:pt>
                <c:pt idx="37">
                  <c:v>26.147959183673468</c:v>
                </c:pt>
                <c:pt idx="38">
                  <c:v>25.137952176578786</c:v>
                </c:pt>
                <c:pt idx="39">
                  <c:v>24.127581945506972</c:v>
                </c:pt>
                <c:pt idx="40">
                  <c:v>28.960817717206133</c:v>
                </c:pt>
                <c:pt idx="41">
                  <c:v>27.612344342176502</c:v>
                </c:pt>
                <c:pt idx="42">
                  <c:v>26.046986721144023</c:v>
                </c:pt>
                <c:pt idx="43">
                  <c:v>30.790283954840916</c:v>
                </c:pt>
                <c:pt idx="44">
                  <c:v>26.195426195426194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4-4884-B78A-77FDCFD90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326448"/>
        <c:axId val="949336848"/>
      </c:lineChart>
      <c:dateAx>
        <c:axId val="949326448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9336848"/>
        <c:crosses val="autoZero"/>
        <c:auto val="1"/>
        <c:lblOffset val="100"/>
        <c:baseTimeUnit val="months"/>
      </c:dateAx>
      <c:valAx>
        <c:axId val="949336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932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CANTIDAD DE ABONOS PROPIOS x SUELDO </a:t>
            </a:r>
          </a:p>
          <a:p>
            <a:pPr>
              <a:defRPr/>
            </a:pPr>
            <a:r>
              <a:rPr lang="en-US"/>
              <a:t>ADMINISTRATIVO "Cat. A" COMERCIO</a:t>
            </a:r>
          </a:p>
        </c:rich>
      </c:tx>
      <c:layout>
        <c:manualLayout>
          <c:xMode val="edge"/>
          <c:yMode val="edge"/>
          <c:x val="0.2428372969311753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Datos!$AG$2</c:f>
              <c:strCache>
                <c:ptCount val="1"/>
                <c:pt idx="0">
                  <c:v>ABONOS PARA CUBRIR UN SALARIO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(Datos!$AG$3,Datos!$AG$5:$AG$16,Datos!$AG$18:$AG$29,Datos!$AG$31:$AG$42,Datos!$AG$44:$AG$51)</c:f>
              <c:numCache>
                <c:formatCode>0</c:formatCode>
                <c:ptCount val="45"/>
                <c:pt idx="0">
                  <c:v>36.610886666666666</c:v>
                </c:pt>
                <c:pt idx="1">
                  <c:v>27.329659999999997</c:v>
                </c:pt>
                <c:pt idx="2">
                  <c:v>27.996326666666665</c:v>
                </c:pt>
                <c:pt idx="3">
                  <c:v>29.496726666666664</c:v>
                </c:pt>
                <c:pt idx="4">
                  <c:v>30.215559999999996</c:v>
                </c:pt>
                <c:pt idx="5">
                  <c:v>30.215559999999996</c:v>
                </c:pt>
                <c:pt idx="6">
                  <c:v>39.991176470588236</c:v>
                </c:pt>
                <c:pt idx="7">
                  <c:v>26.660788235294117</c:v>
                </c:pt>
                <c:pt idx="8">
                  <c:v>26.660788235294117</c:v>
                </c:pt>
                <c:pt idx="9">
                  <c:v>26.660788235294117</c:v>
                </c:pt>
                <c:pt idx="10">
                  <c:v>30.141182352941172</c:v>
                </c:pt>
                <c:pt idx="11">
                  <c:v>30.141182352941172</c:v>
                </c:pt>
                <c:pt idx="12">
                  <c:v>40.081983783783784</c:v>
                </c:pt>
                <c:pt idx="13">
                  <c:v>29.486972972972971</c:v>
                </c:pt>
                <c:pt idx="14">
                  <c:v>31.276643243243239</c:v>
                </c:pt>
                <c:pt idx="15">
                  <c:v>33.066313513513506</c:v>
                </c:pt>
                <c:pt idx="16">
                  <c:v>33.513729729729732</c:v>
                </c:pt>
                <c:pt idx="17">
                  <c:v>35.988589189189192</c:v>
                </c:pt>
                <c:pt idx="18">
                  <c:v>52.745459459459461</c:v>
                </c:pt>
                <c:pt idx="19">
                  <c:v>35.988589189189192</c:v>
                </c:pt>
                <c:pt idx="20">
                  <c:v>33.60899523809524</c:v>
                </c:pt>
                <c:pt idx="21">
                  <c:v>33.884466666666668</c:v>
                </c:pt>
                <c:pt idx="22">
                  <c:v>33.884466666666668</c:v>
                </c:pt>
                <c:pt idx="23">
                  <c:v>36.337233333333337</c:v>
                </c:pt>
                <c:pt idx="24">
                  <c:v>51.099238095238093</c:v>
                </c:pt>
                <c:pt idx="25">
                  <c:v>39.085233333333335</c:v>
                </c:pt>
                <c:pt idx="26">
                  <c:v>38.423660869565218</c:v>
                </c:pt>
                <c:pt idx="27">
                  <c:v>40.91196956521739</c:v>
                </c:pt>
                <c:pt idx="28">
                  <c:v>43.812513043478262</c:v>
                </c:pt>
                <c:pt idx="29">
                  <c:v>37.877474999999997</c:v>
                </c:pt>
                <c:pt idx="30">
                  <c:v>56.816214285714281</c:v>
                </c:pt>
                <c:pt idx="31">
                  <c:v>39.766103571428573</c:v>
                </c:pt>
                <c:pt idx="32">
                  <c:v>38.062635294117648</c:v>
                </c:pt>
                <c:pt idx="33">
                  <c:v>40.654870588235291</c:v>
                </c:pt>
                <c:pt idx="34">
                  <c:v>40.654870588235291</c:v>
                </c:pt>
                <c:pt idx="35">
                  <c:v>43.506329411764703</c:v>
                </c:pt>
                <c:pt idx="36">
                  <c:v>47.722397560975608</c:v>
                </c:pt>
                <c:pt idx="37">
                  <c:v>36.078419512195119</c:v>
                </c:pt>
                <c:pt idx="38">
                  <c:v>40.907178048780487</c:v>
                </c:pt>
                <c:pt idx="39">
                  <c:v>45.062509756097562</c:v>
                </c:pt>
                <c:pt idx="40">
                  <c:v>41.945013725490199</c:v>
                </c:pt>
                <c:pt idx="41">
                  <c:v>44.355447058823529</c:v>
                </c:pt>
                <c:pt idx="42">
                  <c:v>65.267135294117651</c:v>
                </c:pt>
                <c:pt idx="43">
                  <c:v>40.299919047619049</c:v>
                </c:pt>
                <c:pt idx="44">
                  <c:v>43.111541269841261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5-4B9C-B21F-7DB1D2C37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326448"/>
        <c:axId val="949336848"/>
      </c:lineChart>
      <c:dateAx>
        <c:axId val="949326448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9336848"/>
        <c:crosses val="autoZero"/>
        <c:auto val="1"/>
        <c:lblOffset val="100"/>
        <c:baseTimeUnit val="months"/>
      </c:dateAx>
      <c:valAx>
        <c:axId val="949336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932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CANTIDAD DE ABONOS PROPIOS x SUELDO </a:t>
            </a:r>
          </a:p>
          <a:p>
            <a:pPr>
              <a:defRPr/>
            </a:pPr>
            <a:r>
              <a:rPr lang="en-US"/>
              <a:t>ADMINISTRATIVO PROPIO</a:t>
            </a:r>
          </a:p>
        </c:rich>
      </c:tx>
      <c:layout>
        <c:manualLayout>
          <c:xMode val="edge"/>
          <c:yMode val="edge"/>
          <c:x val="0.2428372969311753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Datos!$AK$2</c:f>
              <c:strCache>
                <c:ptCount val="1"/>
                <c:pt idx="0">
                  <c:v>ABONOS PARA CUBRIR UN SALARIO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(Datos!$AK$3,Datos!$AK$5:$AK$16,Datos!$AK$18:$AK$29,Datos!$AK$31:$AK$42,Datos!$AK$44:$AK$51)</c:f>
              <c:numCache>
                <c:formatCode>0</c:formatCode>
                <c:ptCount val="45"/>
                <c:pt idx="0">
                  <c:v>28</c:v>
                </c:pt>
                <c:pt idx="1">
                  <c:v>18.666666666666668</c:v>
                </c:pt>
                <c:pt idx="2">
                  <c:v>18.666666666666668</c:v>
                </c:pt>
                <c:pt idx="3">
                  <c:v>18.666666666666668</c:v>
                </c:pt>
                <c:pt idx="4">
                  <c:v>18.666666666666668</c:v>
                </c:pt>
                <c:pt idx="5">
                  <c:v>18.666666666666668</c:v>
                </c:pt>
                <c:pt idx="6">
                  <c:v>24.705882352941178</c:v>
                </c:pt>
                <c:pt idx="7">
                  <c:v>18.235294117647058</c:v>
                </c:pt>
                <c:pt idx="8">
                  <c:v>18.235294117647058</c:v>
                </c:pt>
                <c:pt idx="9">
                  <c:v>18.235294117647058</c:v>
                </c:pt>
                <c:pt idx="10">
                  <c:v>18.235294117647058</c:v>
                </c:pt>
                <c:pt idx="11">
                  <c:v>18.235294117647058</c:v>
                </c:pt>
                <c:pt idx="12">
                  <c:v>25.135135135135137</c:v>
                </c:pt>
                <c:pt idx="13">
                  <c:v>18.378378378378379</c:v>
                </c:pt>
                <c:pt idx="14">
                  <c:v>18.378378378378379</c:v>
                </c:pt>
                <c:pt idx="15">
                  <c:v>18.378378378378379</c:v>
                </c:pt>
                <c:pt idx="16">
                  <c:v>18.378378378378379</c:v>
                </c:pt>
                <c:pt idx="17">
                  <c:v>18.378378378378379</c:v>
                </c:pt>
                <c:pt idx="18">
                  <c:v>27.567567567567568</c:v>
                </c:pt>
                <c:pt idx="19">
                  <c:v>18.378378378378379</c:v>
                </c:pt>
                <c:pt idx="20">
                  <c:v>18.095238095238095</c:v>
                </c:pt>
                <c:pt idx="21">
                  <c:v>18.095238095238095</c:v>
                </c:pt>
                <c:pt idx="22">
                  <c:v>18.095238095238095</c:v>
                </c:pt>
                <c:pt idx="23">
                  <c:v>18.095238095238095</c:v>
                </c:pt>
                <c:pt idx="24">
                  <c:v>27.142857142857142</c:v>
                </c:pt>
                <c:pt idx="25">
                  <c:v>18.095238095238095</c:v>
                </c:pt>
                <c:pt idx="26">
                  <c:v>16.521739130434781</c:v>
                </c:pt>
                <c:pt idx="27">
                  <c:v>20</c:v>
                </c:pt>
                <c:pt idx="28">
                  <c:v>20</c:v>
                </c:pt>
                <c:pt idx="29">
                  <c:v>16.428571428571427</c:v>
                </c:pt>
                <c:pt idx="30">
                  <c:v>24.642857142857142</c:v>
                </c:pt>
                <c:pt idx="31">
                  <c:v>21.428571428571427</c:v>
                </c:pt>
                <c:pt idx="32">
                  <c:v>17.647058823529413</c:v>
                </c:pt>
                <c:pt idx="33">
                  <c:v>17.647058823529413</c:v>
                </c:pt>
                <c:pt idx="34">
                  <c:v>17.647058823529413</c:v>
                </c:pt>
                <c:pt idx="35">
                  <c:v>22.058823529411764</c:v>
                </c:pt>
                <c:pt idx="36">
                  <c:v>27.439024390243901</c:v>
                </c:pt>
                <c:pt idx="37">
                  <c:v>18.292682926829269</c:v>
                </c:pt>
                <c:pt idx="38">
                  <c:v>18.292682926829269</c:v>
                </c:pt>
                <c:pt idx="39">
                  <c:v>23.170731707317074</c:v>
                </c:pt>
                <c:pt idx="40">
                  <c:v>18.627450980392158</c:v>
                </c:pt>
                <c:pt idx="41">
                  <c:v>18.627450980392158</c:v>
                </c:pt>
                <c:pt idx="42">
                  <c:v>27.941176470588236</c:v>
                </c:pt>
                <c:pt idx="43">
                  <c:v>18.253968253968253</c:v>
                </c:pt>
                <c:pt idx="44">
                  <c:v>18.253968253968253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9-41B8-8165-CB7251C6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326448"/>
        <c:axId val="949336848"/>
      </c:lineChart>
      <c:dateAx>
        <c:axId val="949326448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9336848"/>
        <c:crosses val="autoZero"/>
        <c:auto val="1"/>
        <c:lblOffset val="100"/>
        <c:baseTimeUnit val="months"/>
      </c:dateAx>
      <c:valAx>
        <c:axId val="949336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4932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2800"/>
              <a:t>% AUMENTOS AÑO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COMPARATIVA!$D$5</c:f>
              <c:strCache>
                <c:ptCount val="1"/>
                <c:pt idx="0">
                  <c:v>% TU ABONO</c:v>
                </c:pt>
              </c:strCache>
            </c:strRef>
          </c:tx>
          <c:spPr>
            <a:solidFill>
              <a:srgbClr val="FF0000"/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COMPARATIVA!$D$9</c:f>
              <c:numCache>
                <c:formatCode>0.00%</c:formatCode>
                <c:ptCount val="1"/>
                <c:pt idx="0">
                  <c:v>0.53658536585365857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0-427C-9571-D4677D128FB3}"/>
            </c:ext>
          </c:extLst>
        </c:ser>
        <c:ser>
          <c:idx val="1"/>
          <c:order val="1"/>
          <c:tx>
            <c:strRef>
              <c:f>COMPARATIVA!$E$5</c:f>
              <c:strCache>
                <c:ptCount val="1"/>
                <c:pt idx="0">
                  <c:v>% IPC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COMPARATIVA!$E$9</c:f>
              <c:numCache>
                <c:formatCode>0.00%</c:formatCode>
                <c:ptCount val="1"/>
                <c:pt idx="0">
                  <c:v>0.80107690489591998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0-427C-9571-D4677D128FB3}"/>
            </c:ext>
          </c:extLst>
        </c:ser>
        <c:ser>
          <c:idx val="2"/>
          <c:order val="2"/>
          <c:tx>
            <c:strRef>
              <c:f>COMPARATIVA!$F$5</c:f>
              <c:strCache>
                <c:ptCount val="1"/>
                <c:pt idx="0">
                  <c:v>% ENACOM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COMPARATIVA!$F$9</c:f>
              <c:numCache>
                <c:formatCode>0.00%</c:formatCode>
                <c:ptCount val="1"/>
                <c:pt idx="0">
                  <c:v>0.38169612617160364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0-427C-9571-D4677D128FB3}"/>
            </c:ext>
          </c:extLst>
        </c:ser>
        <c:ser>
          <c:idx val="3"/>
          <c:order val="3"/>
          <c:tx>
            <c:strRef>
              <c:f>COMPARATIVA!$G$5</c:f>
              <c:strCache>
                <c:ptCount val="1"/>
                <c:pt idx="0">
                  <c:v>% U$ BNA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COMPARATIVA!$G$9</c:f>
              <c:numCache>
                <c:formatCode>0.00%</c:formatCode>
                <c:ptCount val="1"/>
                <c:pt idx="0">
                  <c:v>0.82389814453669163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0-427C-9571-D4677D128FB3}"/>
            </c:ext>
          </c:extLst>
        </c:ser>
        <c:ser>
          <c:idx val="4"/>
          <c:order val="4"/>
          <c:tx>
            <c:strRef>
              <c:f>COMPARATIVA!$H$5</c:f>
              <c:strCache>
                <c:ptCount val="1"/>
                <c:pt idx="0">
                  <c:v>% U$ BLUE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COMPARATIVA!$H$9</c:f>
              <c:numCache>
                <c:formatCode>0.00%</c:formatCode>
                <c:ptCount val="1"/>
                <c:pt idx="0">
                  <c:v>1.0029895366218236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A0-427C-9571-D4677D128FB3}"/>
            </c:ext>
          </c:extLst>
        </c:ser>
        <c:ser>
          <c:idx val="5"/>
          <c:order val="5"/>
          <c:tx>
            <c:strRef>
              <c:f>COMPARATIVA!$I$5</c:f>
              <c:strCache>
                <c:ptCount val="1"/>
                <c:pt idx="0">
                  <c:v>% NAFTA</c:v>
                </c:pt>
              </c:strCache>
            </c:strRef>
          </c:tx>
          <c:spPr>
            <a:solidFill>
              <a:srgbClr val="7030A0"/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COMPARATIVA!$I$9</c:f>
              <c:numCache>
                <c:formatCode>0.00%</c:formatCode>
                <c:ptCount val="1"/>
                <c:pt idx="0">
                  <c:v>0.59377070907886009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A0-427C-9571-D4677D128FB3}"/>
            </c:ext>
          </c:extLst>
        </c:ser>
        <c:ser>
          <c:idx val="6"/>
          <c:order val="6"/>
          <c:tx>
            <c:strRef>
              <c:f>COMPARATIVA!$J$5</c:f>
              <c:strCache>
                <c:ptCount val="1"/>
                <c:pt idx="0">
                  <c:v>SUEL. COM.</c:v>
                </c:pt>
              </c:strCache>
            </c:strRef>
          </c:tx>
          <c:spPr>
            <a:solidFill>
              <a:srgbClr val="FF99CC"/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COMPARATIVA!$J$9</c:f>
              <c:numCache>
                <c:formatCode>0.00%</c:formatCode>
                <c:ptCount val="1"/>
                <c:pt idx="0">
                  <c:v>0.83612708955397419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A0-427C-9571-D4677D128FB3}"/>
            </c:ext>
          </c:extLst>
        </c:ser>
        <c:ser>
          <c:idx val="7"/>
          <c:order val="7"/>
          <c:tx>
            <c:strRef>
              <c:f>COMPARATIVA!$K$5</c:f>
              <c:strCache>
                <c:ptCount val="1"/>
                <c:pt idx="0">
                  <c:v>SUEL. PROP.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COMPARATIVA!$K$9</c:f>
              <c:numCache>
                <c:formatCode>0.00%</c:formatCode>
                <c:ptCount val="1"/>
                <c:pt idx="0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A0-427C-9571-D4677D128F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930732512"/>
        <c:axId val="930716704"/>
        <c:axId val="0"/>
      </c:bar3DChart>
      <c:catAx>
        <c:axId val="930732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30716704"/>
        <c:crosses val="autoZero"/>
        <c:auto val="1"/>
        <c:lblAlgn val="ctr"/>
        <c:lblOffset val="100"/>
        <c:noMultiLvlLbl val="0"/>
      </c:catAx>
      <c:valAx>
        <c:axId val="93071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07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LITRO NAFTA YPF EN DOLAR BLUE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Datos!$AB$2</c:f>
              <c:strCache>
                <c:ptCount val="1"/>
                <c:pt idx="0">
                  <c:v>VALOR en U$ BLUE - NAFTA SUPER YPF CECHA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(Datos!$AB$3,Datos!$AB$5:$AB$16,Datos!$AB$18:$AB$29,Datos!$AB$31:$AB$42,Datos!$AB$44:$AB$55)</c:f>
              <c:numCache>
                <c:formatCode>#,##0.00\ [$USD]</c:formatCode>
                <c:ptCount val="49"/>
                <c:pt idx="0">
                  <c:v>0.72819112627986349</c:v>
                </c:pt>
                <c:pt idx="1">
                  <c:v>0.68936995153473346</c:v>
                </c:pt>
                <c:pt idx="2">
                  <c:v>0.68428479794740216</c:v>
                </c:pt>
                <c:pt idx="3">
                  <c:v>0.6374962742175857</c:v>
                </c:pt>
                <c:pt idx="4">
                  <c:v>0.52293398533007329</c:v>
                </c:pt>
                <c:pt idx="5">
                  <c:v>0.41773437499999999</c:v>
                </c:pt>
                <c:pt idx="6">
                  <c:v>0.42436507936507933</c:v>
                </c:pt>
                <c:pt idx="7">
                  <c:v>0.4020300751879699</c:v>
                </c:pt>
                <c:pt idx="8">
                  <c:v>0.42616541353383458</c:v>
                </c:pt>
                <c:pt idx="9">
                  <c:v>0.4279856115107914</c:v>
                </c:pt>
                <c:pt idx="10">
                  <c:v>0.36163742690058481</c:v>
                </c:pt>
                <c:pt idx="11">
                  <c:v>0.39626168224299069</c:v>
                </c:pt>
                <c:pt idx="12">
                  <c:v>0.4301282051282051</c:v>
                </c:pt>
                <c:pt idx="13">
                  <c:v>0.45078369905956117</c:v>
                </c:pt>
                <c:pt idx="14">
                  <c:v>0.50405405405405401</c:v>
                </c:pt>
                <c:pt idx="15">
                  <c:v>0.56097560975609762</c:v>
                </c:pt>
                <c:pt idx="16">
                  <c:v>0.56943521594684388</c:v>
                </c:pt>
                <c:pt idx="17">
                  <c:v>0.5870129870129871</c:v>
                </c:pt>
                <c:pt idx="18">
                  <c:v>0.5495440729483283</c:v>
                </c:pt>
                <c:pt idx="19">
                  <c:v>0.51073446327683614</c:v>
                </c:pt>
                <c:pt idx="20">
                  <c:v>0.50083102493074794</c:v>
                </c:pt>
                <c:pt idx="21">
                  <c:v>0.49197278911564629</c:v>
                </c:pt>
                <c:pt idx="22">
                  <c:v>0.47267973856209156</c:v>
                </c:pt>
                <c:pt idx="23">
                  <c:v>0.44863523573200997</c:v>
                </c:pt>
                <c:pt idx="24">
                  <c:v>0.4469715698393078</c:v>
                </c:pt>
                <c:pt idx="25">
                  <c:v>0.42193698949824976</c:v>
                </c:pt>
                <c:pt idx="26">
                  <c:v>0.46261682242990654</c:v>
                </c:pt>
                <c:pt idx="27">
                  <c:v>0.53479318734793191</c:v>
                </c:pt>
                <c:pt idx="28">
                  <c:v>0.5393865030674847</c:v>
                </c:pt>
                <c:pt idx="29">
                  <c:v>0.58826405867970655</c:v>
                </c:pt>
                <c:pt idx="30">
                  <c:v>0.54189189189189191</c:v>
                </c:pt>
                <c:pt idx="31">
                  <c:v>0.4169844020797227</c:v>
                </c:pt>
                <c:pt idx="32">
                  <c:v>0.45379310344827584</c:v>
                </c:pt>
                <c:pt idx="33">
                  <c:v>0.47</c:v>
                </c:pt>
                <c:pt idx="34">
                  <c:v>0.48491228070175435</c:v>
                </c:pt>
                <c:pt idx="35">
                  <c:v>0.47808896210873147</c:v>
                </c:pt>
                <c:pt idx="36">
                  <c:v>0.45112107623318387</c:v>
                </c:pt>
                <c:pt idx="37">
                  <c:v>0.42841530054644811</c:v>
                </c:pt>
                <c:pt idx="38">
                  <c:v>0.43262599469496021</c:v>
                </c:pt>
                <c:pt idx="39">
                  <c:v>0.4425260416666667</c:v>
                </c:pt>
                <c:pt idx="40">
                  <c:v>0.39751693002257338</c:v>
                </c:pt>
                <c:pt idx="41">
                  <c:v>0.38439125910509886</c:v>
                </c:pt>
                <c:pt idx="42">
                  <c:v>0.4</c:v>
                </c:pt>
                <c:pt idx="43">
                  <c:v>0.39310278578290109</c:v>
                </c:pt>
                <c:pt idx="44">
                  <c:v>0.35895522388059703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8-4BDB-B6BA-1D41A3844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83647"/>
        <c:axId val="1143880319"/>
      </c:lineChart>
      <c:dateAx>
        <c:axId val="114388364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0319"/>
        <c:crosses val="autoZero"/>
        <c:auto val="1"/>
        <c:lblOffset val="100"/>
        <c:baseTimeUnit val="months"/>
      </c:dateAx>
      <c:valAx>
        <c:axId val="114388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round/>
            </a:ln>
            <a:effectLst/>
          </c:spPr>
        </c:majorGridlines>
        <c:numFmt formatCode="#,##0.00\ [$USD]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SUELDO ADMINISTRATIVO</a:t>
            </a:r>
            <a:r>
              <a:rPr lang="en-US" sz="1600" baseline="0"/>
              <a:t> DE COMERCIO "A" </a:t>
            </a:r>
            <a:r>
              <a:rPr lang="en-US" sz="1600"/>
              <a:t>EN DOLAR BLUE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Datos!$AF$2</c:f>
              <c:strCache>
                <c:ptCount val="1"/>
                <c:pt idx="0">
                  <c:v>SALARIO U$ BLUE ADMINISTRATIVO A - COMERCIO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(Datos!$AF$3,Datos!$AF$5:$AF$16,Datos!$AF$18:$AF$29,Datos!$AF$31:$AF$42,Datos!$AF$44:$AF$55)</c:f>
              <c:numCache>
                <c:formatCode>#,##0.00\ [$USD]</c:formatCode>
                <c:ptCount val="49"/>
                <c:pt idx="0">
                  <c:v>749.71098976109215</c:v>
                </c:pt>
                <c:pt idx="1">
                  <c:v>529.8157027463651</c:v>
                </c:pt>
                <c:pt idx="2">
                  <c:v>538.73624118024372</c:v>
                </c:pt>
                <c:pt idx="3">
                  <c:v>527.51225037257825</c:v>
                </c:pt>
                <c:pt idx="4">
                  <c:v>443.26004889975547</c:v>
                </c:pt>
                <c:pt idx="5">
                  <c:v>354.08859374999997</c:v>
                </c:pt>
                <c:pt idx="6">
                  <c:v>539.56349206349205</c:v>
                </c:pt>
                <c:pt idx="7">
                  <c:v>340.77699248120297</c:v>
                </c:pt>
                <c:pt idx="8">
                  <c:v>340.77699248120297</c:v>
                </c:pt>
                <c:pt idx="9">
                  <c:v>326.06719424460431</c:v>
                </c:pt>
                <c:pt idx="10">
                  <c:v>299.64918128654966</c:v>
                </c:pt>
                <c:pt idx="11">
                  <c:v>319.25239875389406</c:v>
                </c:pt>
                <c:pt idx="12">
                  <c:v>475.33121794871795</c:v>
                </c:pt>
                <c:pt idx="13">
                  <c:v>342.01191222570532</c:v>
                </c:pt>
                <c:pt idx="14">
                  <c:v>390.95804054054048</c:v>
                </c:pt>
                <c:pt idx="15">
                  <c:v>426.29045296167243</c:v>
                </c:pt>
                <c:pt idx="16">
                  <c:v>411.96279069767445</c:v>
                </c:pt>
                <c:pt idx="17">
                  <c:v>432.33045454545453</c:v>
                </c:pt>
                <c:pt idx="18">
                  <c:v>593.18601823708207</c:v>
                </c:pt>
                <c:pt idx="19">
                  <c:v>376.15192090395482</c:v>
                </c:pt>
                <c:pt idx="20">
                  <c:v>391.01878116343488</c:v>
                </c:pt>
                <c:pt idx="21">
                  <c:v>387.25104761904765</c:v>
                </c:pt>
                <c:pt idx="22">
                  <c:v>372.06473202614382</c:v>
                </c:pt>
                <c:pt idx="23">
                  <c:v>378.70069478908192</c:v>
                </c:pt>
                <c:pt idx="24">
                  <c:v>530.57305315203951</c:v>
                </c:pt>
                <c:pt idx="25">
                  <c:v>383.09913652275384</c:v>
                </c:pt>
                <c:pt idx="26">
                  <c:v>412.9645794392523</c:v>
                </c:pt>
                <c:pt idx="27">
                  <c:v>457.89552311435523</c:v>
                </c:pt>
                <c:pt idx="28">
                  <c:v>494.57069938650307</c:v>
                </c:pt>
                <c:pt idx="29">
                  <c:v>518.61579462102691</c:v>
                </c:pt>
                <c:pt idx="30">
                  <c:v>716.60090090090091</c:v>
                </c:pt>
                <c:pt idx="31">
                  <c:v>385.94485268630848</c:v>
                </c:pt>
                <c:pt idx="32">
                  <c:v>446.25158620689655</c:v>
                </c:pt>
                <c:pt idx="33">
                  <c:v>493.66628571428572</c:v>
                </c:pt>
                <c:pt idx="34">
                  <c:v>485.00547368421053</c:v>
                </c:pt>
                <c:pt idx="35">
                  <c:v>487.38556836902796</c:v>
                </c:pt>
                <c:pt idx="36">
                  <c:v>584.93820627802688</c:v>
                </c:pt>
                <c:pt idx="37">
                  <c:v>404.15715846994533</c:v>
                </c:pt>
                <c:pt idx="38">
                  <c:v>444.879124668435</c:v>
                </c:pt>
                <c:pt idx="39">
                  <c:v>481.136171875</c:v>
                </c:pt>
                <c:pt idx="40">
                  <c:v>482.88841986455981</c:v>
                </c:pt>
                <c:pt idx="41">
                  <c:v>470.78622268470343</c:v>
                </c:pt>
                <c:pt idx="42">
                  <c:v>680.00488253319713</c:v>
                </c:pt>
                <c:pt idx="43">
                  <c:v>487.78</c:v>
                </c:pt>
                <c:pt idx="44">
                  <c:v>405.37717910447753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8-4580-A7C3-68BA5BC72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83647"/>
        <c:axId val="1143880319"/>
      </c:lineChart>
      <c:dateAx>
        <c:axId val="114388364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0319"/>
        <c:crosses val="autoZero"/>
        <c:auto val="1"/>
        <c:lblOffset val="100"/>
        <c:baseTimeUnit val="months"/>
      </c:dateAx>
      <c:valAx>
        <c:axId val="114388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round/>
            </a:ln>
            <a:effectLst/>
          </c:spPr>
        </c:majorGridlines>
        <c:numFmt formatCode="#,##0.00\ [$USD]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SUELDO ADMINISTRATIVO</a:t>
            </a:r>
            <a:r>
              <a:rPr lang="en-US" sz="1600" baseline="0"/>
              <a:t> PROPIO</a:t>
            </a:r>
          </a:p>
          <a:p>
            <a:pPr>
              <a:defRPr sz="1600"/>
            </a:pPr>
            <a:r>
              <a:rPr lang="en-US" sz="1600"/>
              <a:t>EN DOLAR BLUE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Datos!$AJ$2</c:f>
              <c:strCache>
                <c:ptCount val="1"/>
                <c:pt idx="0">
                  <c:v>SALARIO U$ BLUE ADMINISTRATIVO PROPIO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(Datos!$AJ$3,Datos!$AJ$5:$AJ$16,Datos!$AJ$18:$AJ$29,Datos!$AJ$31:$AJ$42,Datos!$AJ$44:$AJ$55)</c:f>
              <c:numCache>
                <c:formatCode>#,##0.00\ [$USD]</c:formatCode>
                <c:ptCount val="49"/>
                <c:pt idx="0">
                  <c:v>573.3788395904437</c:v>
                </c:pt>
                <c:pt idx="1">
                  <c:v>361.87399030694667</c:v>
                </c:pt>
                <c:pt idx="2">
                  <c:v>359.20461834509297</c:v>
                </c:pt>
                <c:pt idx="3">
                  <c:v>333.83010432190758</c:v>
                </c:pt>
                <c:pt idx="4">
                  <c:v>273.83863080684597</c:v>
                </c:pt>
                <c:pt idx="5">
                  <c:v>218.75</c:v>
                </c:pt>
                <c:pt idx="6">
                  <c:v>333.33333333333331</c:v>
                </c:pt>
                <c:pt idx="7">
                  <c:v>233.08270676691728</c:v>
                </c:pt>
                <c:pt idx="8">
                  <c:v>233.08270676691728</c:v>
                </c:pt>
                <c:pt idx="9">
                  <c:v>223.02158273381295</c:v>
                </c:pt>
                <c:pt idx="10">
                  <c:v>181.28654970760235</c:v>
                </c:pt>
                <c:pt idx="11">
                  <c:v>193.14641744548285</c:v>
                </c:pt>
                <c:pt idx="12">
                  <c:v>298.07692307692309</c:v>
                </c:pt>
                <c:pt idx="13">
                  <c:v>213.16614420062695</c:v>
                </c:pt>
                <c:pt idx="14">
                  <c:v>229.72972972972974</c:v>
                </c:pt>
                <c:pt idx="15">
                  <c:v>236.93379790940767</c:v>
                </c:pt>
                <c:pt idx="16">
                  <c:v>225.91362126245846</c:v>
                </c:pt>
                <c:pt idx="17">
                  <c:v>220.77922077922079</c:v>
                </c:pt>
                <c:pt idx="18">
                  <c:v>310.03039513677811</c:v>
                </c:pt>
                <c:pt idx="19">
                  <c:v>192.09039548022599</c:v>
                </c:pt>
                <c:pt idx="20">
                  <c:v>210.52631578947367</c:v>
                </c:pt>
                <c:pt idx="21">
                  <c:v>206.80272108843536</c:v>
                </c:pt>
                <c:pt idx="22">
                  <c:v>198.69281045751634</c:v>
                </c:pt>
                <c:pt idx="23">
                  <c:v>188.58560794044666</c:v>
                </c:pt>
                <c:pt idx="24">
                  <c:v>281.82941903584674</c:v>
                </c:pt>
                <c:pt idx="25">
                  <c:v>177.36289381563594</c:v>
                </c:pt>
                <c:pt idx="26">
                  <c:v>177.57009345794393</c:v>
                </c:pt>
                <c:pt idx="27">
                  <c:v>223.84428223844282</c:v>
                </c:pt>
                <c:pt idx="28">
                  <c:v>225.76687116564418</c:v>
                </c:pt>
                <c:pt idx="29">
                  <c:v>224.93887530562347</c:v>
                </c:pt>
                <c:pt idx="30">
                  <c:v>310.81081081081084</c:v>
                </c:pt>
                <c:pt idx="31">
                  <c:v>207.97227036395148</c:v>
                </c:pt>
                <c:pt idx="32">
                  <c:v>206.89655172413794</c:v>
                </c:pt>
                <c:pt idx="33">
                  <c:v>214.28571428571428</c:v>
                </c:pt>
                <c:pt idx="34">
                  <c:v>210.52631578947367</c:v>
                </c:pt>
                <c:pt idx="35">
                  <c:v>247.1169686985173</c:v>
                </c:pt>
                <c:pt idx="36">
                  <c:v>336.32286995515693</c:v>
                </c:pt>
                <c:pt idx="37">
                  <c:v>204.91803278688525</c:v>
                </c:pt>
                <c:pt idx="38">
                  <c:v>198.9389920424403</c:v>
                </c:pt>
                <c:pt idx="39">
                  <c:v>247.39583333333334</c:v>
                </c:pt>
                <c:pt idx="40">
                  <c:v>214.44695259593681</c:v>
                </c:pt>
                <c:pt idx="41">
                  <c:v>197.71071800208117</c:v>
                </c:pt>
                <c:pt idx="42">
                  <c:v>291.11338100102142</c:v>
                </c:pt>
                <c:pt idx="43">
                  <c:v>220.94140249759846</c:v>
                </c:pt>
                <c:pt idx="44">
                  <c:v>171.64179104477611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D-4A8C-845A-3C59C4CB4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83647"/>
        <c:axId val="1143880319"/>
      </c:lineChart>
      <c:dateAx>
        <c:axId val="114388364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0319"/>
        <c:crosses val="autoZero"/>
        <c:auto val="1"/>
        <c:lblOffset val="100"/>
        <c:baseTimeUnit val="months"/>
      </c:dateAx>
      <c:valAx>
        <c:axId val="114388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round/>
            </a:ln>
            <a:effectLst/>
          </c:spPr>
        </c:majorGridlines>
        <c:numFmt formatCode="#,##0.00\ [$USD]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LITROS NAFTA YPF QUE PAGAS CON UN ABONO PROPIO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Datos!$AC$2</c:f>
              <c:strCache>
                <c:ptCount val="1"/>
                <c:pt idx="0">
                  <c:v>LITROS DE NAFTA POR ABONO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(Datos!$AC$3,Datos!$AC$5:$AC$16,Datos!$AC$18:$AC$29,Datos!$AC$31:$AC$42,Datos!$AC$44:$AC$55)</c:f>
              <c:numCache>
                <c:formatCode>0</c:formatCode>
                <c:ptCount val="49"/>
                <c:pt idx="0">
                  <c:v>28.121484814398197</c:v>
                </c:pt>
                <c:pt idx="1">
                  <c:v>28.121484814398197</c:v>
                </c:pt>
                <c:pt idx="2">
                  <c:v>28.121484814398197</c:v>
                </c:pt>
                <c:pt idx="3">
                  <c:v>28.053113895642419</c:v>
                </c:pt>
                <c:pt idx="4">
                  <c:v>28.053113895642419</c:v>
                </c:pt>
                <c:pt idx="5">
                  <c:v>28.053113895642419</c:v>
                </c:pt>
                <c:pt idx="6">
                  <c:v>31.793529081728071</c:v>
                </c:pt>
                <c:pt idx="7">
                  <c:v>31.793529081728071</c:v>
                </c:pt>
                <c:pt idx="8">
                  <c:v>29.992942836979534</c:v>
                </c:pt>
                <c:pt idx="9">
                  <c:v>28.576231299378044</c:v>
                </c:pt>
                <c:pt idx="10">
                  <c:v>27.490297542043983</c:v>
                </c:pt>
                <c:pt idx="11">
                  <c:v>26.729559748427672</c:v>
                </c:pt>
                <c:pt idx="12">
                  <c:v>27.570789865871834</c:v>
                </c:pt>
                <c:pt idx="13">
                  <c:v>25.730180806675936</c:v>
                </c:pt>
                <c:pt idx="14">
                  <c:v>24.798927613941022</c:v>
                </c:pt>
                <c:pt idx="15">
                  <c:v>22.981366459627328</c:v>
                </c:pt>
                <c:pt idx="16">
                  <c:v>21.586931155192531</c:v>
                </c:pt>
                <c:pt idx="17">
                  <c:v>20.464601769911503</c:v>
                </c:pt>
                <c:pt idx="18">
                  <c:v>20.464601769911503</c:v>
                </c:pt>
                <c:pt idx="19">
                  <c:v>20.464601769911503</c:v>
                </c:pt>
                <c:pt idx="20">
                  <c:v>23.23008849557522</c:v>
                </c:pt>
                <c:pt idx="21">
                  <c:v>23.23008849557522</c:v>
                </c:pt>
                <c:pt idx="22">
                  <c:v>23.23008849557522</c:v>
                </c:pt>
                <c:pt idx="23">
                  <c:v>23.23008849557522</c:v>
                </c:pt>
                <c:pt idx="24">
                  <c:v>23.23008849557522</c:v>
                </c:pt>
                <c:pt idx="25">
                  <c:v>23.23008849557522</c:v>
                </c:pt>
                <c:pt idx="26">
                  <c:v>23.232323232323232</c:v>
                </c:pt>
                <c:pt idx="27">
                  <c:v>20.928116469517743</c:v>
                </c:pt>
                <c:pt idx="28">
                  <c:v>20.928116469517743</c:v>
                </c:pt>
                <c:pt idx="29">
                  <c:v>23.275145469659186</c:v>
                </c:pt>
                <c:pt idx="30">
                  <c:v>23.275145469659186</c:v>
                </c:pt>
                <c:pt idx="31">
                  <c:v>23.275145469659186</c:v>
                </c:pt>
                <c:pt idx="32">
                  <c:v>25.835866261398177</c:v>
                </c:pt>
                <c:pt idx="33">
                  <c:v>25.835866261398177</c:v>
                </c:pt>
                <c:pt idx="34">
                  <c:v>24.602026049204053</c:v>
                </c:pt>
                <c:pt idx="35">
                  <c:v>23.43211578221916</c:v>
                </c:pt>
                <c:pt idx="36">
                  <c:v>27.170311464546057</c:v>
                </c:pt>
                <c:pt idx="37">
                  <c:v>26.147959183673468</c:v>
                </c:pt>
                <c:pt idx="38">
                  <c:v>25.137952176578786</c:v>
                </c:pt>
                <c:pt idx="39">
                  <c:v>24.127581945506972</c:v>
                </c:pt>
                <c:pt idx="40">
                  <c:v>28.960817717206133</c:v>
                </c:pt>
                <c:pt idx="41">
                  <c:v>27.612344342176502</c:v>
                </c:pt>
                <c:pt idx="42">
                  <c:v>26.046986721144023</c:v>
                </c:pt>
                <c:pt idx="43">
                  <c:v>30.790283954840916</c:v>
                </c:pt>
                <c:pt idx="44">
                  <c:v>26.195426195426194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B2-4AD9-B82A-1644E896A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83647"/>
        <c:axId val="1143880319"/>
      </c:lineChart>
      <c:dateAx>
        <c:axId val="114388364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0319"/>
        <c:crosses val="autoZero"/>
        <c:auto val="1"/>
        <c:lblOffset val="100"/>
        <c:baseTimeUnit val="months"/>
      </c:dateAx>
      <c:valAx>
        <c:axId val="114388031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dk1">
        <a:lumMod val="75000"/>
        <a:lumOff val="25000"/>
      </a:schemeClr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TU ABONO vs IPC vs ENACOM en PESOS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'ABONOS $'!$D$5</c:f>
              <c:strCache>
                <c:ptCount val="1"/>
                <c:pt idx="0">
                  <c:v>TU ABONO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'ABONOS $'!$C$6:$C$10</c:f>
              <c:strCache>
                <c:ptCount val="5"/>
                <c:pt idx="0">
                  <c:v>DIC2019</c:v>
                </c:pt>
                <c:pt idx="1">
                  <c:v>DIC2020</c:v>
                </c:pt>
                <c:pt idx="2">
                  <c:v>DIC2021</c:v>
                </c:pt>
                <c:pt idx="3">
                  <c:v>DIC2022</c:v>
                </c:pt>
                <c:pt idx="4">
                  <c:v>PARC2023</c:v>
                </c:pt>
              </c:strCache>
            </c:strRef>
          </c:cat>
          <c:val>
            <c:numRef>
              <c:f>'ABONOS $'!$D$6:$D$10</c:f>
              <c:numCache>
                <c:formatCode>[$$-2C0A]\ #,##0</c:formatCode>
                <c:ptCount val="5"/>
                <c:pt idx="0">
                  <c:v>1500</c:v>
                </c:pt>
                <c:pt idx="1">
                  <c:v>1850</c:v>
                </c:pt>
                <c:pt idx="2">
                  <c:v>2100</c:v>
                </c:pt>
                <c:pt idx="3">
                  <c:v>4100</c:v>
                </c:pt>
                <c:pt idx="4">
                  <c:v>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D-45B6-AFA9-4CCA689F6488}"/>
            </c:ext>
          </c:extLst>
        </c:ser>
        <c:ser>
          <c:idx val="1"/>
          <c:order val="1"/>
          <c:tx>
            <c:strRef>
              <c:f>'ABONOS $'!$F$5</c:f>
              <c:strCache>
                <c:ptCount val="1"/>
                <c:pt idx="0">
                  <c:v>IPC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'ABONOS $'!$C$6:$C$10</c:f>
              <c:strCache>
                <c:ptCount val="5"/>
                <c:pt idx="0">
                  <c:v>DIC2019</c:v>
                </c:pt>
                <c:pt idx="1">
                  <c:v>DIC2020</c:v>
                </c:pt>
                <c:pt idx="2">
                  <c:v>DIC2021</c:v>
                </c:pt>
                <c:pt idx="3">
                  <c:v>DIC2022</c:v>
                </c:pt>
                <c:pt idx="4">
                  <c:v>PARC2023</c:v>
                </c:pt>
              </c:strCache>
            </c:strRef>
          </c:cat>
          <c:val>
            <c:numRef>
              <c:f>'ABONOS $'!$F$6:$F$10</c:f>
              <c:numCache>
                <c:formatCode>[$$-2C0A]\ #,##0</c:formatCode>
                <c:ptCount val="5"/>
                <c:pt idx="1">
                  <c:v>2040.3209959970009</c:v>
                </c:pt>
                <c:pt idx="2">
                  <c:v>3076.4271326623166</c:v>
                </c:pt>
                <c:pt idx="3">
                  <c:v>5991.4822722608496</c:v>
                </c:pt>
                <c:pt idx="4">
                  <c:v>10791.120346662345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D-45B6-AFA9-4CCA689F6488}"/>
            </c:ext>
          </c:extLst>
        </c:ser>
        <c:ser>
          <c:idx val="2"/>
          <c:order val="2"/>
          <c:tx>
            <c:strRef>
              <c:f>'ABONOS $'!$H$5</c:f>
              <c:strCache>
                <c:ptCount val="1"/>
                <c:pt idx="0">
                  <c:v>ENACOM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'ABONOS $'!$C$6:$C$10</c:f>
              <c:strCache>
                <c:ptCount val="5"/>
                <c:pt idx="0">
                  <c:v>DIC2019</c:v>
                </c:pt>
                <c:pt idx="1">
                  <c:v>DIC2020</c:v>
                </c:pt>
                <c:pt idx="2">
                  <c:v>DIC2021</c:v>
                </c:pt>
                <c:pt idx="3">
                  <c:v>DIC2022</c:v>
                </c:pt>
                <c:pt idx="4">
                  <c:v>PARC2023</c:v>
                </c:pt>
              </c:strCache>
            </c:strRef>
          </c:cat>
          <c:val>
            <c:numRef>
              <c:f>'ABONOS $'!$H$6:$H$10</c:f>
              <c:numCache>
                <c:formatCode>[$$-2C0A]\ #,##0</c:formatCode>
                <c:ptCount val="5"/>
                <c:pt idx="1">
                  <c:v>1500</c:v>
                </c:pt>
                <c:pt idx="2">
                  <c:v>1947.4749000000004</c:v>
                </c:pt>
                <c:pt idx="3">
                  <c:v>3372.5749164221652</c:v>
                </c:pt>
                <c:pt idx="4">
                  <c:v>4659.8736972440256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D-45B6-AFA9-4CCA689F64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0746240"/>
        <c:axId val="930742496"/>
      </c:barChart>
      <c:catAx>
        <c:axId val="93074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0742496"/>
        <c:crosses val="autoZero"/>
        <c:auto val="1"/>
        <c:lblAlgn val="ctr"/>
        <c:lblOffset val="100"/>
        <c:noMultiLvlLbl val="0"/>
      </c:catAx>
      <c:valAx>
        <c:axId val="9307424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$-2C0A]\ 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07462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CANTIDAD DE ABONOS PARA PAGAR UN SUELDO ADMINISTRATIVO DE COMERCIO "A" -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Datos!$AG$2</c:f>
              <c:strCache>
                <c:ptCount val="1"/>
                <c:pt idx="0">
                  <c:v>ABONOS PARA CUBRIR UN SALARIO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(Datos!$AG$3,Datos!$AG$5:$AG$16,Datos!$AG$18:$AG$29,Datos!$AG$31:$AG$42,Datos!$AG$44:$AG$55)</c:f>
              <c:numCache>
                <c:formatCode>0</c:formatCode>
                <c:ptCount val="49"/>
                <c:pt idx="0">
                  <c:v>36.610886666666666</c:v>
                </c:pt>
                <c:pt idx="1">
                  <c:v>27.329659999999997</c:v>
                </c:pt>
                <c:pt idx="2">
                  <c:v>27.996326666666665</c:v>
                </c:pt>
                <c:pt idx="3">
                  <c:v>29.496726666666664</c:v>
                </c:pt>
                <c:pt idx="4">
                  <c:v>30.215559999999996</c:v>
                </c:pt>
                <c:pt idx="5">
                  <c:v>30.215559999999996</c:v>
                </c:pt>
                <c:pt idx="6">
                  <c:v>39.991176470588236</c:v>
                </c:pt>
                <c:pt idx="7">
                  <c:v>26.660788235294117</c:v>
                </c:pt>
                <c:pt idx="8">
                  <c:v>26.660788235294117</c:v>
                </c:pt>
                <c:pt idx="9">
                  <c:v>26.660788235294117</c:v>
                </c:pt>
                <c:pt idx="10">
                  <c:v>30.141182352941172</c:v>
                </c:pt>
                <c:pt idx="11">
                  <c:v>30.141182352941172</c:v>
                </c:pt>
                <c:pt idx="12">
                  <c:v>40.081983783783784</c:v>
                </c:pt>
                <c:pt idx="13">
                  <c:v>29.486972972972971</c:v>
                </c:pt>
                <c:pt idx="14">
                  <c:v>31.276643243243239</c:v>
                </c:pt>
                <c:pt idx="15">
                  <c:v>33.066313513513506</c:v>
                </c:pt>
                <c:pt idx="16">
                  <c:v>33.513729729729732</c:v>
                </c:pt>
                <c:pt idx="17">
                  <c:v>35.988589189189192</c:v>
                </c:pt>
                <c:pt idx="18">
                  <c:v>52.745459459459461</c:v>
                </c:pt>
                <c:pt idx="19">
                  <c:v>35.988589189189192</c:v>
                </c:pt>
                <c:pt idx="20">
                  <c:v>33.60899523809524</c:v>
                </c:pt>
                <c:pt idx="21">
                  <c:v>33.884466666666668</c:v>
                </c:pt>
                <c:pt idx="22">
                  <c:v>33.884466666666668</c:v>
                </c:pt>
                <c:pt idx="23">
                  <c:v>36.337233333333337</c:v>
                </c:pt>
                <c:pt idx="24">
                  <c:v>51.099238095238093</c:v>
                </c:pt>
                <c:pt idx="25">
                  <c:v>39.085233333333335</c:v>
                </c:pt>
                <c:pt idx="26">
                  <c:v>38.423660869565218</c:v>
                </c:pt>
                <c:pt idx="27">
                  <c:v>40.91196956521739</c:v>
                </c:pt>
                <c:pt idx="28">
                  <c:v>43.812513043478262</c:v>
                </c:pt>
                <c:pt idx="29">
                  <c:v>37.877474999999997</c:v>
                </c:pt>
                <c:pt idx="30">
                  <c:v>56.816214285714281</c:v>
                </c:pt>
                <c:pt idx="31">
                  <c:v>39.766103571428573</c:v>
                </c:pt>
                <c:pt idx="32">
                  <c:v>38.062635294117648</c:v>
                </c:pt>
                <c:pt idx="33">
                  <c:v>40.654870588235291</c:v>
                </c:pt>
                <c:pt idx="34">
                  <c:v>40.654870588235291</c:v>
                </c:pt>
                <c:pt idx="35">
                  <c:v>43.506329411764703</c:v>
                </c:pt>
                <c:pt idx="36">
                  <c:v>47.722397560975608</c:v>
                </c:pt>
                <c:pt idx="37">
                  <c:v>36.078419512195119</c:v>
                </c:pt>
                <c:pt idx="38">
                  <c:v>40.907178048780487</c:v>
                </c:pt>
                <c:pt idx="39">
                  <c:v>45.062509756097562</c:v>
                </c:pt>
                <c:pt idx="40">
                  <c:v>41.945013725490199</c:v>
                </c:pt>
                <c:pt idx="41">
                  <c:v>44.355447058823529</c:v>
                </c:pt>
                <c:pt idx="42">
                  <c:v>65.267135294117651</c:v>
                </c:pt>
                <c:pt idx="43">
                  <c:v>40.299919047619049</c:v>
                </c:pt>
                <c:pt idx="44">
                  <c:v>43.111541269841261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6-43A5-B9C1-63CDD1121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83647"/>
        <c:axId val="1143880319"/>
      </c:lineChart>
      <c:dateAx>
        <c:axId val="114388364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0319"/>
        <c:crosses val="autoZero"/>
        <c:auto val="1"/>
        <c:lblOffset val="100"/>
        <c:baseTimeUnit val="months"/>
      </c:dateAx>
      <c:valAx>
        <c:axId val="114388031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dk1">
        <a:lumMod val="75000"/>
        <a:lumOff val="25000"/>
      </a:schemeClr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CANTIDAD DE ABONOS PARA PAGAR UN SUELDO ADMINISTRATIVO PROPIO -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Datos!$AK$2</c:f>
              <c:strCache>
                <c:ptCount val="1"/>
                <c:pt idx="0">
                  <c:v>ABONOS PARA CUBRIR UN SALARIO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(Datos!$AK$3,Datos!$AK$5:$AK$16,Datos!$AK$18:$AK$29,Datos!$AK$31:$AK$42,Datos!$AK$44:$AK$55)</c:f>
              <c:numCache>
                <c:formatCode>0</c:formatCode>
                <c:ptCount val="49"/>
                <c:pt idx="0">
                  <c:v>28</c:v>
                </c:pt>
                <c:pt idx="1">
                  <c:v>18.666666666666668</c:v>
                </c:pt>
                <c:pt idx="2">
                  <c:v>18.666666666666668</c:v>
                </c:pt>
                <c:pt idx="3">
                  <c:v>18.666666666666668</c:v>
                </c:pt>
                <c:pt idx="4">
                  <c:v>18.666666666666668</c:v>
                </c:pt>
                <c:pt idx="5">
                  <c:v>18.666666666666668</c:v>
                </c:pt>
                <c:pt idx="6">
                  <c:v>24.705882352941178</c:v>
                </c:pt>
                <c:pt idx="7">
                  <c:v>18.235294117647058</c:v>
                </c:pt>
                <c:pt idx="8">
                  <c:v>18.235294117647058</c:v>
                </c:pt>
                <c:pt idx="9">
                  <c:v>18.235294117647058</c:v>
                </c:pt>
                <c:pt idx="10">
                  <c:v>18.235294117647058</c:v>
                </c:pt>
                <c:pt idx="11">
                  <c:v>18.235294117647058</c:v>
                </c:pt>
                <c:pt idx="12">
                  <c:v>25.135135135135137</c:v>
                </c:pt>
                <c:pt idx="13">
                  <c:v>18.378378378378379</c:v>
                </c:pt>
                <c:pt idx="14">
                  <c:v>18.378378378378379</c:v>
                </c:pt>
                <c:pt idx="15">
                  <c:v>18.378378378378379</c:v>
                </c:pt>
                <c:pt idx="16">
                  <c:v>18.378378378378379</c:v>
                </c:pt>
                <c:pt idx="17">
                  <c:v>18.378378378378379</c:v>
                </c:pt>
                <c:pt idx="18">
                  <c:v>27.567567567567568</c:v>
                </c:pt>
                <c:pt idx="19">
                  <c:v>18.378378378378379</c:v>
                </c:pt>
                <c:pt idx="20">
                  <c:v>18.095238095238095</c:v>
                </c:pt>
                <c:pt idx="21">
                  <c:v>18.095238095238095</c:v>
                </c:pt>
                <c:pt idx="22">
                  <c:v>18.095238095238095</c:v>
                </c:pt>
                <c:pt idx="23">
                  <c:v>18.095238095238095</c:v>
                </c:pt>
                <c:pt idx="24">
                  <c:v>27.142857142857142</c:v>
                </c:pt>
                <c:pt idx="25">
                  <c:v>18.095238095238095</c:v>
                </c:pt>
                <c:pt idx="26">
                  <c:v>16.521739130434781</c:v>
                </c:pt>
                <c:pt idx="27">
                  <c:v>20</c:v>
                </c:pt>
                <c:pt idx="28">
                  <c:v>20</c:v>
                </c:pt>
                <c:pt idx="29">
                  <c:v>16.428571428571427</c:v>
                </c:pt>
                <c:pt idx="30">
                  <c:v>24.642857142857142</c:v>
                </c:pt>
                <c:pt idx="31">
                  <c:v>21.428571428571427</c:v>
                </c:pt>
                <c:pt idx="32">
                  <c:v>17.647058823529413</c:v>
                </c:pt>
                <c:pt idx="33">
                  <c:v>17.647058823529413</c:v>
                </c:pt>
                <c:pt idx="34">
                  <c:v>17.647058823529413</c:v>
                </c:pt>
                <c:pt idx="35">
                  <c:v>22.058823529411764</c:v>
                </c:pt>
                <c:pt idx="36">
                  <c:v>27.439024390243901</c:v>
                </c:pt>
                <c:pt idx="37">
                  <c:v>18.292682926829269</c:v>
                </c:pt>
                <c:pt idx="38">
                  <c:v>18.292682926829269</c:v>
                </c:pt>
                <c:pt idx="39">
                  <c:v>23.170731707317074</c:v>
                </c:pt>
                <c:pt idx="40">
                  <c:v>18.627450980392158</c:v>
                </c:pt>
                <c:pt idx="41">
                  <c:v>18.627450980392158</c:v>
                </c:pt>
                <c:pt idx="42">
                  <c:v>27.941176470588236</c:v>
                </c:pt>
                <c:pt idx="43">
                  <c:v>18.253968253968253</c:v>
                </c:pt>
                <c:pt idx="44">
                  <c:v>18.253968253968253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7-497D-A6AB-EDDA2C4B7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83647"/>
        <c:axId val="1143880319"/>
      </c:lineChart>
      <c:dateAx>
        <c:axId val="114388364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0319"/>
        <c:crosses val="autoZero"/>
        <c:auto val="1"/>
        <c:lblOffset val="100"/>
        <c:baseTimeUnit val="months"/>
      </c:dateAx>
      <c:valAx>
        <c:axId val="114388031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dk1">
        <a:lumMod val="75000"/>
        <a:lumOff val="25000"/>
      </a:schemeClr>
    </a:solidFill>
    <a:ln w="9525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ES" b="1" i="0" baseline="0">
                <a:solidFill>
                  <a:schemeClr val="bg1"/>
                </a:solidFill>
              </a:rPr>
              <a:t>ABONOS EN DOLARES BNA Y BLUE POR AÑO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'ABONOS U$'!$C$7</c:f>
              <c:strCache>
                <c:ptCount val="1"/>
                <c:pt idx="0">
                  <c:v>ENE2020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'ABONOS U$'!$D$5:$I$6</c:f>
              <c:multiLvlStrCache>
                <c:ptCount val="6"/>
                <c:lvl>
                  <c:pt idx="0">
                    <c:v>U$ BNA</c:v>
                  </c:pt>
                  <c:pt idx="1">
                    <c:v>U$ BLUE</c:v>
                  </c:pt>
                  <c:pt idx="2">
                    <c:v>U$ BNA</c:v>
                  </c:pt>
                  <c:pt idx="3">
                    <c:v>U$ BLUE</c:v>
                  </c:pt>
                  <c:pt idx="4">
                    <c:v>U$ BNA</c:v>
                  </c:pt>
                  <c:pt idx="5">
                    <c:v>U$ BLUE</c:v>
                  </c:pt>
                </c:lvl>
                <c:lvl>
                  <c:pt idx="0">
                    <c:v>TU ABONO</c:v>
                  </c:pt>
                  <c:pt idx="2">
                    <c:v>ABONO IPC</c:v>
                  </c:pt>
                  <c:pt idx="4">
                    <c:v>ABONO ENACOM</c:v>
                  </c:pt>
                </c:lvl>
              </c:multiLvlStrCache>
            </c:multiLvlStrRef>
          </c:cat>
          <c:val>
            <c:numRef>
              <c:f>'ABONOS U$'!$D$7:$I$7</c:f>
              <c:numCache>
                <c:formatCode>[$U$]\ #,##0.00</c:formatCode>
                <c:ptCount val="6"/>
                <c:pt idx="0">
                  <c:v>23.803856224708401</c:v>
                </c:pt>
                <c:pt idx="1">
                  <c:v>19.386106623586429</c:v>
                </c:pt>
                <c:pt idx="2">
                  <c:v>24.351344917876691</c:v>
                </c:pt>
                <c:pt idx="3">
                  <c:v>19.831987075928915</c:v>
                </c:pt>
                <c:pt idx="4">
                  <c:v>23.803856224708401</c:v>
                </c:pt>
                <c:pt idx="5">
                  <c:v>19.386106623586429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2-4E1B-9178-5555E8B5DEA0}"/>
            </c:ext>
          </c:extLst>
        </c:ser>
        <c:ser>
          <c:idx val="1"/>
          <c:order val="1"/>
          <c:tx>
            <c:strRef>
              <c:f>'ABONOS U$'!$C$8</c:f>
              <c:strCache>
                <c:ptCount val="1"/>
                <c:pt idx="0">
                  <c:v>DIC2020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'ABONOS U$'!$D$5:$I$6</c:f>
              <c:multiLvlStrCache>
                <c:ptCount val="6"/>
                <c:lvl>
                  <c:pt idx="0">
                    <c:v>U$ BNA</c:v>
                  </c:pt>
                  <c:pt idx="1">
                    <c:v>U$ BLUE</c:v>
                  </c:pt>
                  <c:pt idx="2">
                    <c:v>U$ BNA</c:v>
                  </c:pt>
                  <c:pt idx="3">
                    <c:v>U$ BLUE</c:v>
                  </c:pt>
                  <c:pt idx="4">
                    <c:v>U$ BNA</c:v>
                  </c:pt>
                  <c:pt idx="5">
                    <c:v>U$ BLUE</c:v>
                  </c:pt>
                </c:lvl>
                <c:lvl>
                  <c:pt idx="0">
                    <c:v>TU ABONO</c:v>
                  </c:pt>
                  <c:pt idx="2">
                    <c:v>ABONO IPC</c:v>
                  </c:pt>
                  <c:pt idx="4">
                    <c:v>ABONO ENACOM</c:v>
                  </c:pt>
                </c:lvl>
              </c:multiLvlStrCache>
            </c:multiLvlStrRef>
          </c:cat>
          <c:val>
            <c:numRef>
              <c:f>'ABONOS U$'!$D$8:$I$8</c:f>
              <c:numCache>
                <c:formatCode>[$U$]\ #,##0.00</c:formatCode>
                <c:ptCount val="6"/>
                <c:pt idx="0">
                  <c:v>20.925234701956793</c:v>
                </c:pt>
                <c:pt idx="1">
                  <c:v>11.858974358974359</c:v>
                </c:pt>
                <c:pt idx="2">
                  <c:v>23.077943626252697</c:v>
                </c:pt>
                <c:pt idx="3">
                  <c:v>13.078980743570519</c:v>
                </c:pt>
                <c:pt idx="4">
                  <c:v>16.966406515100104</c:v>
                </c:pt>
                <c:pt idx="5">
                  <c:v>9.615384615384615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2-4E1B-9178-5555E8B5DEA0}"/>
            </c:ext>
          </c:extLst>
        </c:ser>
        <c:ser>
          <c:idx val="2"/>
          <c:order val="2"/>
          <c:tx>
            <c:strRef>
              <c:f>'ABONOS U$'!$C$9</c:f>
              <c:strCache>
                <c:ptCount val="1"/>
                <c:pt idx="0">
                  <c:v>DIC2021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'ABONOS U$'!$D$5:$I$6</c:f>
              <c:multiLvlStrCache>
                <c:ptCount val="6"/>
                <c:lvl>
                  <c:pt idx="0">
                    <c:v>U$ BNA</c:v>
                  </c:pt>
                  <c:pt idx="1">
                    <c:v>U$ BLUE</c:v>
                  </c:pt>
                  <c:pt idx="2">
                    <c:v>U$ BNA</c:v>
                  </c:pt>
                  <c:pt idx="3">
                    <c:v>U$ BLUE</c:v>
                  </c:pt>
                  <c:pt idx="4">
                    <c:v>U$ BNA</c:v>
                  </c:pt>
                  <c:pt idx="5">
                    <c:v>U$ BLUE</c:v>
                  </c:pt>
                </c:lvl>
                <c:lvl>
                  <c:pt idx="0">
                    <c:v>TU ABONO</c:v>
                  </c:pt>
                  <c:pt idx="2">
                    <c:v>ABONO IPC</c:v>
                  </c:pt>
                  <c:pt idx="4">
                    <c:v>ABONO ENACOM</c:v>
                  </c:pt>
                </c:lvl>
              </c:multiLvlStrCache>
            </c:multiLvlStrRef>
          </c:cat>
          <c:val>
            <c:numRef>
              <c:f>'ABONOS U$'!$D$9:$I$9</c:f>
              <c:numCache>
                <c:formatCode>[$U$]\ #,##0.00</c:formatCode>
                <c:ptCount val="6"/>
                <c:pt idx="0">
                  <c:v>19.54943213554273</c:v>
                </c:pt>
                <c:pt idx="1">
                  <c:v>10.383189122373301</c:v>
                </c:pt>
                <c:pt idx="2">
                  <c:v>28.639239738059175</c:v>
                </c:pt>
                <c:pt idx="3">
                  <c:v>15.211011780777833</c:v>
                </c:pt>
                <c:pt idx="4">
                  <c:v>18.129537330106128</c:v>
                </c:pt>
                <c:pt idx="5">
                  <c:v>9.6290477132262069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2-4E1B-9178-5555E8B5DEA0}"/>
            </c:ext>
          </c:extLst>
        </c:ser>
        <c:ser>
          <c:idx val="3"/>
          <c:order val="3"/>
          <c:tx>
            <c:strRef>
              <c:f>'ABONOS U$'!$C$10</c:f>
              <c:strCache>
                <c:ptCount val="1"/>
                <c:pt idx="0">
                  <c:v>DIC2022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'ABONOS U$'!$D$5:$I$6</c:f>
              <c:multiLvlStrCache>
                <c:ptCount val="6"/>
                <c:lvl>
                  <c:pt idx="0">
                    <c:v>U$ BNA</c:v>
                  </c:pt>
                  <c:pt idx="1">
                    <c:v>U$ BLUE</c:v>
                  </c:pt>
                  <c:pt idx="2">
                    <c:v>U$ BNA</c:v>
                  </c:pt>
                  <c:pt idx="3">
                    <c:v>U$ BLUE</c:v>
                  </c:pt>
                  <c:pt idx="4">
                    <c:v>U$ BNA</c:v>
                  </c:pt>
                  <c:pt idx="5">
                    <c:v>U$ BLUE</c:v>
                  </c:pt>
                </c:lvl>
                <c:lvl>
                  <c:pt idx="0">
                    <c:v>TU ABONO</c:v>
                  </c:pt>
                  <c:pt idx="2">
                    <c:v>ABONO IPC</c:v>
                  </c:pt>
                  <c:pt idx="4">
                    <c:v>ABONO ENACOM</c:v>
                  </c:pt>
                </c:lvl>
              </c:multiLvlStrCache>
            </c:multiLvlStrRef>
          </c:cat>
          <c:val>
            <c:numRef>
              <c:f>'ABONOS U$'!$D$10:$I$10</c:f>
              <c:numCache>
                <c:formatCode>[$U$]\ #,##0.00</c:formatCode>
                <c:ptCount val="6"/>
                <c:pt idx="0">
                  <c:v>22.84504373990082</c:v>
                </c:pt>
                <c:pt idx="1">
                  <c:v>12.25710014947683</c:v>
                </c:pt>
                <c:pt idx="2">
                  <c:v>33.384310872351087</c:v>
                </c:pt>
                <c:pt idx="3">
                  <c:v>17.911755671930791</c:v>
                </c:pt>
                <c:pt idx="4">
                  <c:v>18.791858897989442</c:v>
                </c:pt>
                <c:pt idx="5">
                  <c:v>10.082436222487788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B2-4E1B-9178-5555E8B5DEA0}"/>
            </c:ext>
          </c:extLst>
        </c:ser>
        <c:ser>
          <c:idx val="4"/>
          <c:order val="4"/>
          <c:tx>
            <c:strRef>
              <c:f>'ABONOS U$'!$C$11</c:f>
              <c:strCache>
                <c:ptCount val="1"/>
                <c:pt idx="0">
                  <c:v>PARC2023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'ABONOS U$'!$D$5:$I$6</c:f>
              <c:multiLvlStrCache>
                <c:ptCount val="6"/>
                <c:lvl>
                  <c:pt idx="0">
                    <c:v>U$ BNA</c:v>
                  </c:pt>
                  <c:pt idx="1">
                    <c:v>U$ BLUE</c:v>
                  </c:pt>
                  <c:pt idx="2">
                    <c:v>U$ BNA</c:v>
                  </c:pt>
                  <c:pt idx="3">
                    <c:v>U$ BLUE</c:v>
                  </c:pt>
                  <c:pt idx="4">
                    <c:v>U$ BNA</c:v>
                  </c:pt>
                  <c:pt idx="5">
                    <c:v>U$ BLUE</c:v>
                  </c:pt>
                </c:lvl>
                <c:lvl>
                  <c:pt idx="0">
                    <c:v>TU ABONO</c:v>
                  </c:pt>
                  <c:pt idx="2">
                    <c:v>ABONO IPC</c:v>
                  </c:pt>
                  <c:pt idx="4">
                    <c:v>ABONO ENACOM</c:v>
                  </c:pt>
                </c:lvl>
              </c:multiLvlStrCache>
            </c:multiLvlStrRef>
          </c:cat>
          <c:val>
            <c:numRef>
              <c:f>'ABONOS U$'!$D$11:$I$11</c:f>
              <c:numCache>
                <c:formatCode>[$U$]\ #,##0.00</c:formatCode>
                <c:ptCount val="6"/>
                <c:pt idx="0">
                  <c:v>19.246337849603616</c:v>
                </c:pt>
                <c:pt idx="1">
                  <c:v>9.4029850746268657</c:v>
                </c:pt>
                <c:pt idx="2">
                  <c:v>32.966594915491299</c:v>
                </c:pt>
                <c:pt idx="3">
                  <c:v>16.106149771137829</c:v>
                </c:pt>
                <c:pt idx="4">
                  <c:v>14.235794208514291</c:v>
                </c:pt>
                <c:pt idx="5">
                  <c:v>6.9550353690209334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B2-4E1B-9178-5555E8B5D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8675168"/>
        <c:axId val="1128689728"/>
      </c:barChart>
      <c:catAx>
        <c:axId val="11286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8689728"/>
        <c:crosses val="autoZero"/>
        <c:auto val="1"/>
        <c:lblAlgn val="ctr"/>
        <c:lblOffset val="100"/>
        <c:noMultiLvlLbl val="0"/>
      </c:catAx>
      <c:valAx>
        <c:axId val="112868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U$]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867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lt1"/>
                </a:solidFill>
                <a:latin typeface="+mn-lt"/>
                <a:ea typeface="+mn-ea"/>
                <a:cs typeface="+mn-cs"/>
              </a:rPr>
              <a:t>ABONOS EN U$ BNA</a:t>
            </a:r>
            <a:endParaRPr lang="es-ES"/>
          </a:p>
        </c:rich>
      </c:tx>
      <c:layout>
        <c:manualLayout>
          <c:xMode val="edge"/>
          <c:yMode val="edge"/>
          <c:x val="0.23030039255459317"/>
          <c:y val="2.7777667032127314E-2"/>
        </c:manualLayout>
      </c:layout>
      <c:overlay val="0"/>
      <c:spPr>
        <a:solidFill>
          <a:schemeClr val="accent6"/>
        </a:solidFill>
        <a:ln w="19050" cap="flat" cmpd="sng" algn="ctr">
          <a:solidFill>
            <a:schemeClr val="lt1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'ABONOS U$'!$D$5</c:f>
              <c:strCache>
                <c:ptCount val="1"/>
                <c:pt idx="0">
                  <c:v>TU ABONO</c:v>
                </c:pt>
              </c:strCache>
            </c:strRef>
          </c:tx>
          <c:cat>
            <c:strRef>
              <c:f>'ABONOS U$'!$C$7:$C$11</c:f>
              <c:strCache>
                <c:ptCount val="5"/>
                <c:pt idx="0">
                  <c:v>ENE2020</c:v>
                </c:pt>
                <c:pt idx="1">
                  <c:v>DIC2020</c:v>
                </c:pt>
                <c:pt idx="2">
                  <c:v>DIC2021</c:v>
                </c:pt>
                <c:pt idx="3">
                  <c:v>DIC2022</c:v>
                </c:pt>
                <c:pt idx="4">
                  <c:v>PARC2023</c:v>
                </c:pt>
              </c:strCache>
            </c:strRef>
          </c:cat>
          <c:val>
            <c:numRef>
              <c:f>'ABONOS U$'!$D$7:$D$11</c:f>
              <c:numCache>
                <c:formatCode>[$U$]\ #,##0.00</c:formatCode>
                <c:ptCount val="5"/>
                <c:pt idx="0">
                  <c:v>23.803856224708401</c:v>
                </c:pt>
                <c:pt idx="1">
                  <c:v>20.925234701956793</c:v>
                </c:pt>
                <c:pt idx="2">
                  <c:v>19.54943213554273</c:v>
                </c:pt>
                <c:pt idx="3">
                  <c:v>22.84504373990082</c:v>
                </c:pt>
                <c:pt idx="4">
                  <c:v>19.246337849603616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C-44FC-8CCD-C531EE2D70B2}"/>
            </c:ext>
          </c:extLst>
        </c:ser>
        <c:ser>
          <c:idx val="1"/>
          <c:order val="1"/>
          <c:tx>
            <c:strRef>
              <c:f>'ABONOS U$'!$F$5</c:f>
              <c:strCache>
                <c:ptCount val="1"/>
                <c:pt idx="0">
                  <c:v>ABONO IPC</c:v>
                </c:pt>
              </c:strCache>
            </c:strRef>
          </c:tx>
          <c:cat>
            <c:strRef>
              <c:f>'ABONOS U$'!$C$7:$C$11</c:f>
              <c:strCache>
                <c:ptCount val="5"/>
                <c:pt idx="0">
                  <c:v>ENE2020</c:v>
                </c:pt>
                <c:pt idx="1">
                  <c:v>DIC2020</c:v>
                </c:pt>
                <c:pt idx="2">
                  <c:v>DIC2021</c:v>
                </c:pt>
                <c:pt idx="3">
                  <c:v>DIC2022</c:v>
                </c:pt>
                <c:pt idx="4">
                  <c:v>PARC2023</c:v>
                </c:pt>
              </c:strCache>
            </c:strRef>
          </c:cat>
          <c:val>
            <c:numRef>
              <c:f>'ABONOS U$'!$F$7:$F$11</c:f>
              <c:numCache>
                <c:formatCode>[$U$]\ #,##0.00</c:formatCode>
                <c:ptCount val="5"/>
                <c:pt idx="0">
                  <c:v>24.351344917876691</c:v>
                </c:pt>
                <c:pt idx="1">
                  <c:v>23.077943626252697</c:v>
                </c:pt>
                <c:pt idx="2">
                  <c:v>28.639239738059175</c:v>
                </c:pt>
                <c:pt idx="3">
                  <c:v>33.384310872351087</c:v>
                </c:pt>
                <c:pt idx="4">
                  <c:v>32.966594915491299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C-44FC-8CCD-C531EE2D70B2}"/>
            </c:ext>
          </c:extLst>
        </c:ser>
        <c:ser>
          <c:idx val="2"/>
          <c:order val="2"/>
          <c:tx>
            <c:strRef>
              <c:f>'ABONOS U$'!$H$5</c:f>
              <c:strCache>
                <c:ptCount val="1"/>
                <c:pt idx="0">
                  <c:v>ABONO ENACOM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'ABONOS U$'!$C$7:$C$11</c:f>
              <c:strCache>
                <c:ptCount val="5"/>
                <c:pt idx="0">
                  <c:v>ENE2020</c:v>
                </c:pt>
                <c:pt idx="1">
                  <c:v>DIC2020</c:v>
                </c:pt>
                <c:pt idx="2">
                  <c:v>DIC2021</c:v>
                </c:pt>
                <c:pt idx="3">
                  <c:v>DIC2022</c:v>
                </c:pt>
                <c:pt idx="4">
                  <c:v>PARC2023</c:v>
                </c:pt>
              </c:strCache>
            </c:strRef>
          </c:cat>
          <c:val>
            <c:numRef>
              <c:f>'ABONOS U$'!$H$7:$H$11</c:f>
              <c:numCache>
                <c:formatCode>[$U$]\ #,##0.00</c:formatCode>
                <c:ptCount val="5"/>
                <c:pt idx="0">
                  <c:v>23.803856224708401</c:v>
                </c:pt>
                <c:pt idx="1">
                  <c:v>16.966406515100104</c:v>
                </c:pt>
                <c:pt idx="2">
                  <c:v>18.129537330106128</c:v>
                </c:pt>
                <c:pt idx="3">
                  <c:v>18.791858897989442</c:v>
                </c:pt>
                <c:pt idx="4">
                  <c:v>14.235794208514291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9C-44FC-8CCD-C531EE2D7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814080"/>
        <c:axId val="1114814496"/>
      </c:lineChart>
      <c:catAx>
        <c:axId val="111481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4814496"/>
        <c:crosses val="autoZero"/>
        <c:auto val="1"/>
        <c:lblAlgn val="ctr"/>
        <c:lblOffset val="100"/>
        <c:noMultiLvlLbl val="0"/>
      </c:catAx>
      <c:valAx>
        <c:axId val="11148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U$]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4814080"/>
        <c:crosses val="autoZero"/>
        <c:crossBetween val="between"/>
      </c:valAx>
      <c:spPr>
        <a:solidFill>
          <a:schemeClr val="bg1"/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accent6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lt1"/>
                </a:solidFill>
                <a:latin typeface="+mn-lt"/>
                <a:ea typeface="+mn-ea"/>
                <a:cs typeface="+mn-cs"/>
              </a:rPr>
              <a:t>ABONOS EN U$ BLUE</a:t>
            </a:r>
            <a:endParaRPr lang="es-ES"/>
          </a:p>
        </c:rich>
      </c:tx>
      <c:layout>
        <c:manualLayout>
          <c:xMode val="edge"/>
          <c:yMode val="edge"/>
          <c:x val="0.24108206066258867"/>
          <c:y val="2.7777667032127314E-2"/>
        </c:manualLayout>
      </c:layout>
      <c:overlay val="0"/>
      <c:spPr>
        <a:solidFill>
          <a:schemeClr val="accent1"/>
        </a:solidFill>
        <a:ln w="19050" cap="flat" cmpd="sng" algn="ctr">
          <a:solidFill>
            <a:schemeClr val="lt1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'ABONOS U$'!$D$5</c:f>
              <c:strCache>
                <c:ptCount val="1"/>
                <c:pt idx="0">
                  <c:v>TU ABONO</c:v>
                </c:pt>
              </c:strCache>
            </c:strRef>
          </c:tx>
          <c:cat>
            <c:strRef>
              <c:f>'ABONOS U$'!$C$7:$C$11</c:f>
              <c:strCache>
                <c:ptCount val="5"/>
                <c:pt idx="0">
                  <c:v>ENE2020</c:v>
                </c:pt>
                <c:pt idx="1">
                  <c:v>DIC2020</c:v>
                </c:pt>
                <c:pt idx="2">
                  <c:v>DIC2021</c:v>
                </c:pt>
                <c:pt idx="3">
                  <c:v>DIC2022</c:v>
                </c:pt>
                <c:pt idx="4">
                  <c:v>PARC2023</c:v>
                </c:pt>
              </c:strCache>
            </c:strRef>
          </c:cat>
          <c:val>
            <c:numRef>
              <c:f>'ABONOS U$'!$E$7:$E$11</c:f>
              <c:numCache>
                <c:formatCode>[$U$]\ #,##0.00</c:formatCode>
                <c:ptCount val="5"/>
                <c:pt idx="0">
                  <c:v>19.386106623586429</c:v>
                </c:pt>
                <c:pt idx="1">
                  <c:v>11.858974358974359</c:v>
                </c:pt>
                <c:pt idx="2">
                  <c:v>10.383189122373301</c:v>
                </c:pt>
                <c:pt idx="3">
                  <c:v>12.25710014947683</c:v>
                </c:pt>
                <c:pt idx="4">
                  <c:v>9.4029850746268657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0-4268-926C-0AB89A046B56}"/>
            </c:ext>
          </c:extLst>
        </c:ser>
        <c:ser>
          <c:idx val="1"/>
          <c:order val="1"/>
          <c:tx>
            <c:strRef>
              <c:f>'ABONOS U$'!$F$5</c:f>
              <c:strCache>
                <c:ptCount val="1"/>
                <c:pt idx="0">
                  <c:v>ABONO IPC</c:v>
                </c:pt>
              </c:strCache>
            </c:strRef>
          </c:tx>
          <c:cat>
            <c:strRef>
              <c:f>'ABONOS U$'!$C$7:$C$11</c:f>
              <c:strCache>
                <c:ptCount val="5"/>
                <c:pt idx="0">
                  <c:v>ENE2020</c:v>
                </c:pt>
                <c:pt idx="1">
                  <c:v>DIC2020</c:v>
                </c:pt>
                <c:pt idx="2">
                  <c:v>DIC2021</c:v>
                </c:pt>
                <c:pt idx="3">
                  <c:v>DIC2022</c:v>
                </c:pt>
                <c:pt idx="4">
                  <c:v>PARC2023</c:v>
                </c:pt>
              </c:strCache>
            </c:strRef>
          </c:cat>
          <c:val>
            <c:numRef>
              <c:f>'ABONOS U$'!$G$7:$G$11</c:f>
              <c:numCache>
                <c:formatCode>[$U$]\ #,##0.00</c:formatCode>
                <c:ptCount val="5"/>
                <c:pt idx="0">
                  <c:v>19.831987075928915</c:v>
                </c:pt>
                <c:pt idx="1">
                  <c:v>13.078980743570519</c:v>
                </c:pt>
                <c:pt idx="2">
                  <c:v>15.211011780777833</c:v>
                </c:pt>
                <c:pt idx="3">
                  <c:v>17.911755671930791</c:v>
                </c:pt>
                <c:pt idx="4">
                  <c:v>16.106149771137829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0-4268-926C-0AB89A046B56}"/>
            </c:ext>
          </c:extLst>
        </c:ser>
        <c:ser>
          <c:idx val="2"/>
          <c:order val="2"/>
          <c:tx>
            <c:strRef>
              <c:f>'ABONOS U$'!$H$5</c:f>
              <c:strCache>
                <c:ptCount val="1"/>
                <c:pt idx="0">
                  <c:v>ABONO ENACOM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'ABONOS U$'!$C$7:$C$11</c:f>
              <c:strCache>
                <c:ptCount val="5"/>
                <c:pt idx="0">
                  <c:v>ENE2020</c:v>
                </c:pt>
                <c:pt idx="1">
                  <c:v>DIC2020</c:v>
                </c:pt>
                <c:pt idx="2">
                  <c:v>DIC2021</c:v>
                </c:pt>
                <c:pt idx="3">
                  <c:v>DIC2022</c:v>
                </c:pt>
                <c:pt idx="4">
                  <c:v>PARC2023</c:v>
                </c:pt>
              </c:strCache>
            </c:strRef>
          </c:cat>
          <c:val>
            <c:numRef>
              <c:f>'ABONOS U$'!$I$7:$I$11</c:f>
              <c:numCache>
                <c:formatCode>[$U$]\ #,##0.00</c:formatCode>
                <c:ptCount val="5"/>
                <c:pt idx="0">
                  <c:v>19.386106623586429</c:v>
                </c:pt>
                <c:pt idx="1">
                  <c:v>9.615384615384615</c:v>
                </c:pt>
                <c:pt idx="2">
                  <c:v>9.6290477132262069</c:v>
                </c:pt>
                <c:pt idx="3">
                  <c:v>10.082436222487788</c:v>
                </c:pt>
                <c:pt idx="4">
                  <c:v>6.9550353690209334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40-4268-926C-0AB89A046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814080"/>
        <c:axId val="1114814496"/>
      </c:lineChart>
      <c:catAx>
        <c:axId val="111481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4814496"/>
        <c:crosses val="autoZero"/>
        <c:auto val="1"/>
        <c:lblAlgn val="ctr"/>
        <c:lblOffset val="100"/>
        <c:noMultiLvlLbl val="0"/>
      </c:catAx>
      <c:valAx>
        <c:axId val="11148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U$]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14814080"/>
        <c:crosses val="autoZero"/>
        <c:crossBetween val="between"/>
      </c:valAx>
      <c:spPr>
        <a:solidFill>
          <a:schemeClr val="bg1"/>
        </a:solidFill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accent5">
        <a:lumMod val="60000"/>
        <a:lumOff val="40000"/>
      </a:schemeClr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effectLst/>
              </a:rPr>
              <a:t>TU ABONO EN DOLAR OFICIAL POR AÑO</a:t>
            </a:r>
            <a:endParaRPr lang="es-ES" sz="1200">
              <a:effectLst/>
            </a:endParaRP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'ABONOS U$'!$C$7</c:f>
              <c:strCache>
                <c:ptCount val="1"/>
                <c:pt idx="0">
                  <c:v>ENE2020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U$'!$D$5:$D$6</c:f>
              <c:multiLvlStrCache>
                <c:ptCount val="1"/>
                <c:lvl>
                  <c:pt idx="0">
                    <c:v>U$ BNA</c:v>
                  </c:pt>
                </c:lvl>
                <c:lvl>
                  <c:pt idx="0">
                    <c:v>TU ABONO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U$'!$D$7:$I$7</c15:sqref>
                  </c15:fullRef>
                </c:ext>
              </c:extLst>
              <c:f>'ABONOS U$'!$D$7</c:f>
              <c:numCache>
                <c:formatCode>[$U$]\ #,##0.00</c:formatCode>
                <c:ptCount val="1"/>
                <c:pt idx="0">
                  <c:v>23.803856224708401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1-49B3-9270-C6ACA2F78E0F}"/>
            </c:ext>
          </c:extLst>
        </c:ser>
        <c:ser>
          <c:idx val="1"/>
          <c:order val="1"/>
          <c:tx>
            <c:strRef>
              <c:f>'ABONOS U$'!$C$8</c:f>
              <c:strCache>
                <c:ptCount val="1"/>
                <c:pt idx="0">
                  <c:v>DIC2020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U$'!$D$5:$D$6</c:f>
              <c:multiLvlStrCache>
                <c:ptCount val="1"/>
                <c:lvl>
                  <c:pt idx="0">
                    <c:v>U$ BNA</c:v>
                  </c:pt>
                </c:lvl>
                <c:lvl>
                  <c:pt idx="0">
                    <c:v>TU ABONO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U$'!$D$8:$I$8</c15:sqref>
                  </c15:fullRef>
                </c:ext>
              </c:extLst>
              <c:f>'ABONOS U$'!$D$8</c:f>
              <c:numCache>
                <c:formatCode>[$U$]\ #,##0.00</c:formatCode>
                <c:ptCount val="1"/>
                <c:pt idx="0">
                  <c:v>20.925234701956793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1-49B3-9270-C6ACA2F78E0F}"/>
            </c:ext>
          </c:extLst>
        </c:ser>
        <c:ser>
          <c:idx val="2"/>
          <c:order val="2"/>
          <c:tx>
            <c:strRef>
              <c:f>'ABONOS U$'!$C$9</c:f>
              <c:strCache>
                <c:ptCount val="1"/>
                <c:pt idx="0">
                  <c:v>DIC2021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U$'!$D$5:$D$6</c:f>
              <c:multiLvlStrCache>
                <c:ptCount val="1"/>
                <c:lvl>
                  <c:pt idx="0">
                    <c:v>U$ BNA</c:v>
                  </c:pt>
                </c:lvl>
                <c:lvl>
                  <c:pt idx="0">
                    <c:v>TU ABONO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U$'!$D$9:$I$9</c15:sqref>
                  </c15:fullRef>
                </c:ext>
              </c:extLst>
              <c:f>'ABONOS U$'!$D$9</c:f>
              <c:numCache>
                <c:formatCode>[$U$]\ #,##0.00</c:formatCode>
                <c:ptCount val="1"/>
                <c:pt idx="0">
                  <c:v>19.54943213554273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1-49B3-9270-C6ACA2F78E0F}"/>
            </c:ext>
          </c:extLst>
        </c:ser>
        <c:ser>
          <c:idx val="3"/>
          <c:order val="3"/>
          <c:tx>
            <c:strRef>
              <c:f>'ABONOS U$'!$C$10</c:f>
              <c:strCache>
                <c:ptCount val="1"/>
                <c:pt idx="0">
                  <c:v>DIC2022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U$'!$D$5:$D$6</c:f>
              <c:multiLvlStrCache>
                <c:ptCount val="1"/>
                <c:lvl>
                  <c:pt idx="0">
                    <c:v>U$ BNA</c:v>
                  </c:pt>
                </c:lvl>
                <c:lvl>
                  <c:pt idx="0">
                    <c:v>TU ABONO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U$'!$D$10:$I$10</c15:sqref>
                  </c15:fullRef>
                </c:ext>
              </c:extLst>
              <c:f>'ABONOS U$'!$D$10</c:f>
              <c:numCache>
                <c:formatCode>[$U$]\ #,##0.00</c:formatCode>
                <c:ptCount val="1"/>
                <c:pt idx="0">
                  <c:v>22.84504373990082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1-49B3-9270-C6ACA2F78E0F}"/>
            </c:ext>
          </c:extLst>
        </c:ser>
        <c:ser>
          <c:idx val="4"/>
          <c:order val="4"/>
          <c:tx>
            <c:strRef>
              <c:f>'ABONOS U$'!$C$11</c:f>
              <c:strCache>
                <c:ptCount val="1"/>
                <c:pt idx="0">
                  <c:v>PARC2023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U$'!$D$5:$D$6</c:f>
              <c:multiLvlStrCache>
                <c:ptCount val="1"/>
                <c:lvl>
                  <c:pt idx="0">
                    <c:v>U$ BNA</c:v>
                  </c:pt>
                </c:lvl>
                <c:lvl>
                  <c:pt idx="0">
                    <c:v>TU ABONO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U$'!$D$11:$I$11</c15:sqref>
                  </c15:fullRef>
                </c:ext>
              </c:extLst>
              <c:f>'ABONOS U$'!$D$11</c:f>
              <c:numCache>
                <c:formatCode>[$U$]\ #,##0.00</c:formatCode>
                <c:ptCount val="1"/>
                <c:pt idx="0">
                  <c:v>19.246337849603616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21-49B3-9270-C6ACA2F78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8675168"/>
        <c:axId val="1128689728"/>
      </c:barChart>
      <c:catAx>
        <c:axId val="11286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8689728"/>
        <c:crosses val="autoZero"/>
        <c:auto val="1"/>
        <c:lblAlgn val="ctr"/>
        <c:lblOffset val="100"/>
        <c:noMultiLvlLbl val="0"/>
      </c:catAx>
      <c:valAx>
        <c:axId val="112868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U$]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867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chemeClr val="bg1"/>
                </a:solidFill>
              </a:rPr>
              <a:t>TU ABONO EN DOLAR BLUE POR AÑO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'ABONOS U$'!$C$7</c:f>
              <c:strCache>
                <c:ptCount val="1"/>
                <c:pt idx="0">
                  <c:v>ENE2020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U$'!$E$5:$E$6</c:f>
              <c:multiLvlStrCache>
                <c:ptCount val="1"/>
                <c:lvl>
                  <c:pt idx="0">
                    <c:v>U$ BLUE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U$'!$D$7:$I$7</c15:sqref>
                  </c15:fullRef>
                </c:ext>
              </c:extLst>
              <c:f>'ABONOS U$'!$E$7</c:f>
              <c:numCache>
                <c:formatCode>[$U$]\ #,##0.00</c:formatCode>
                <c:ptCount val="1"/>
                <c:pt idx="0">
                  <c:v>19.386106623586429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8-4719-97A8-BDAC31DB04F1}"/>
            </c:ext>
          </c:extLst>
        </c:ser>
        <c:ser>
          <c:idx val="1"/>
          <c:order val="1"/>
          <c:tx>
            <c:strRef>
              <c:f>'ABONOS U$'!$C$8</c:f>
              <c:strCache>
                <c:ptCount val="1"/>
                <c:pt idx="0">
                  <c:v>DIC2020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U$'!$E$5:$E$6</c:f>
              <c:multiLvlStrCache>
                <c:ptCount val="1"/>
                <c:lvl>
                  <c:pt idx="0">
                    <c:v>U$ BLUE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U$'!$D$8:$I$8</c15:sqref>
                  </c15:fullRef>
                </c:ext>
              </c:extLst>
              <c:f>'ABONOS U$'!$E$8</c:f>
              <c:numCache>
                <c:formatCode>[$U$]\ #,##0.00</c:formatCode>
                <c:ptCount val="1"/>
                <c:pt idx="0">
                  <c:v>11.858974358974359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8-4719-97A8-BDAC31DB04F1}"/>
            </c:ext>
          </c:extLst>
        </c:ser>
        <c:ser>
          <c:idx val="2"/>
          <c:order val="2"/>
          <c:tx>
            <c:strRef>
              <c:f>'ABONOS U$'!$C$9</c:f>
              <c:strCache>
                <c:ptCount val="1"/>
                <c:pt idx="0">
                  <c:v>DIC2021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U$'!$E$5:$E$6</c:f>
              <c:multiLvlStrCache>
                <c:ptCount val="1"/>
                <c:lvl>
                  <c:pt idx="0">
                    <c:v>U$ BLUE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U$'!$D$9:$I$9</c15:sqref>
                  </c15:fullRef>
                </c:ext>
              </c:extLst>
              <c:f>'ABONOS U$'!$E$9</c:f>
              <c:numCache>
                <c:formatCode>[$U$]\ #,##0.00</c:formatCode>
                <c:ptCount val="1"/>
                <c:pt idx="0">
                  <c:v>10.383189122373301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C8-4719-97A8-BDAC31DB04F1}"/>
            </c:ext>
          </c:extLst>
        </c:ser>
        <c:ser>
          <c:idx val="3"/>
          <c:order val="3"/>
          <c:tx>
            <c:strRef>
              <c:f>'ABONOS U$'!$C$10</c:f>
              <c:strCache>
                <c:ptCount val="1"/>
                <c:pt idx="0">
                  <c:v>DIC2022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U$'!$E$5:$E$6</c:f>
              <c:multiLvlStrCache>
                <c:ptCount val="1"/>
                <c:lvl>
                  <c:pt idx="0">
                    <c:v>U$ BLUE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U$'!$D$10:$I$10</c15:sqref>
                  </c15:fullRef>
                </c:ext>
              </c:extLst>
              <c:f>'ABONOS U$'!$E$10</c:f>
              <c:numCache>
                <c:formatCode>[$U$]\ #,##0.00</c:formatCode>
                <c:ptCount val="1"/>
                <c:pt idx="0">
                  <c:v>12.25710014947683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C8-4719-97A8-BDAC31DB04F1}"/>
            </c:ext>
          </c:extLst>
        </c:ser>
        <c:ser>
          <c:idx val="4"/>
          <c:order val="4"/>
          <c:tx>
            <c:strRef>
              <c:f>'ABONOS U$'!$C$11</c:f>
              <c:strCache>
                <c:ptCount val="1"/>
                <c:pt idx="0">
                  <c:v>PARC2023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'ABONOS U$'!$D$5:$I$6</c15:sqref>
                  </c15:fullRef>
                </c:ext>
              </c:extLst>
              <c:f>'ABONOS U$'!$E$5:$E$6</c:f>
              <c:multiLvlStrCache>
                <c:ptCount val="1"/>
                <c:lvl>
                  <c:pt idx="0">
                    <c:v>U$ BLUE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'ABONOS U$'!$D$11:$I$11</c15:sqref>
                  </c15:fullRef>
                </c:ext>
              </c:extLst>
              <c:f>'ABONOS U$'!$E$11</c:f>
              <c:numCache>
                <c:formatCode>[$U$]\ #,##0.00</c:formatCode>
                <c:ptCount val="1"/>
                <c:pt idx="0">
                  <c:v>9.4029850746268657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C8-4719-97A8-BDAC31DB0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8675168"/>
        <c:axId val="1128689728"/>
      </c:barChart>
      <c:catAx>
        <c:axId val="11286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8689728"/>
        <c:crosses val="autoZero"/>
        <c:auto val="1"/>
        <c:lblAlgn val="ctr"/>
        <c:lblOffset val="100"/>
        <c:noMultiLvlLbl val="0"/>
      </c:catAx>
      <c:valAx>
        <c:axId val="112868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U$]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2867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 ABONO EN DOLAR BLUE POR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Datos!$W$2</c:f>
              <c:strCache>
                <c:ptCount val="1"/>
                <c:pt idx="0">
                  <c:v>TU ABONO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(Datos!$W$3,Datos!$W$5:$W$16,Datos!$W$18:$W$29,Datos!$W$31:$W$42,Datos!$W$44:$W$55)</c:f>
              <c:numCache>
                <c:formatCode>#,##0.00\ [$USD];\-#,##0.00\ [$USD]</c:formatCode>
                <c:ptCount val="49"/>
                <c:pt idx="0">
                  <c:v>20.477815699658702</c:v>
                </c:pt>
                <c:pt idx="1">
                  <c:v>19.386106623586429</c:v>
                </c:pt>
                <c:pt idx="2">
                  <c:v>19.243104554201409</c:v>
                </c:pt>
                <c:pt idx="3">
                  <c:v>17.883755588673623</c:v>
                </c:pt>
                <c:pt idx="4">
                  <c:v>14.669926650366747</c:v>
                </c:pt>
                <c:pt idx="5">
                  <c:v>11.71875</c:v>
                </c:pt>
                <c:pt idx="6">
                  <c:v>13.492063492063492</c:v>
                </c:pt>
                <c:pt idx="7">
                  <c:v>12.781954887218046</c:v>
                </c:pt>
                <c:pt idx="8">
                  <c:v>12.781954887218046</c:v>
                </c:pt>
                <c:pt idx="9">
                  <c:v>12.23021582733813</c:v>
                </c:pt>
                <c:pt idx="10">
                  <c:v>9.9415204678362574</c:v>
                </c:pt>
                <c:pt idx="11">
                  <c:v>10.59190031152648</c:v>
                </c:pt>
                <c:pt idx="12">
                  <c:v>11.858974358974359</c:v>
                </c:pt>
                <c:pt idx="13">
                  <c:v>11.598746081504702</c:v>
                </c:pt>
                <c:pt idx="14">
                  <c:v>12.5</c:v>
                </c:pt>
                <c:pt idx="15">
                  <c:v>12.89198606271777</c:v>
                </c:pt>
                <c:pt idx="16">
                  <c:v>12.29235880398671</c:v>
                </c:pt>
                <c:pt idx="17">
                  <c:v>12.012987012987013</c:v>
                </c:pt>
                <c:pt idx="18">
                  <c:v>11.246200607902736</c:v>
                </c:pt>
                <c:pt idx="19">
                  <c:v>10.451977401129943</c:v>
                </c:pt>
                <c:pt idx="20">
                  <c:v>11.634349030470915</c:v>
                </c:pt>
                <c:pt idx="21">
                  <c:v>11.428571428571429</c:v>
                </c:pt>
                <c:pt idx="22">
                  <c:v>10.980392156862745</c:v>
                </c:pt>
                <c:pt idx="23">
                  <c:v>10.421836228287841</c:v>
                </c:pt>
                <c:pt idx="24">
                  <c:v>10.383189122373301</c:v>
                </c:pt>
                <c:pt idx="25">
                  <c:v>9.8016336056009337</c:v>
                </c:pt>
                <c:pt idx="26">
                  <c:v>10.747663551401869</c:v>
                </c:pt>
                <c:pt idx="27">
                  <c:v>11.192214111922141</c:v>
                </c:pt>
                <c:pt idx="28">
                  <c:v>11.288343558282209</c:v>
                </c:pt>
                <c:pt idx="29">
                  <c:v>13.691931540342297</c:v>
                </c:pt>
                <c:pt idx="30">
                  <c:v>12.612612612612613</c:v>
                </c:pt>
                <c:pt idx="31">
                  <c:v>9.7053726169844019</c:v>
                </c:pt>
                <c:pt idx="32">
                  <c:v>11.724137931034482</c:v>
                </c:pt>
                <c:pt idx="33">
                  <c:v>12.142857142857142</c:v>
                </c:pt>
                <c:pt idx="34">
                  <c:v>11.929824561403509</c:v>
                </c:pt>
                <c:pt idx="35">
                  <c:v>11.202635914332784</c:v>
                </c:pt>
                <c:pt idx="36">
                  <c:v>12.25710014947683</c:v>
                </c:pt>
                <c:pt idx="37">
                  <c:v>11.202185792349727</c:v>
                </c:pt>
                <c:pt idx="38">
                  <c:v>10.875331564986737</c:v>
                </c:pt>
                <c:pt idx="39">
                  <c:v>10.677083333333334</c:v>
                </c:pt>
                <c:pt idx="40">
                  <c:v>11.512415349887133</c:v>
                </c:pt>
                <c:pt idx="41">
                  <c:v>10.613943808532778</c:v>
                </c:pt>
                <c:pt idx="42">
                  <c:v>10.418794688457609</c:v>
                </c:pt>
                <c:pt idx="43">
                  <c:v>12.103746397694524</c:v>
                </c:pt>
                <c:pt idx="44">
                  <c:v>9.4029850746268657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B8AA-4E71-965A-31CF7430F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83647"/>
        <c:axId val="1143880319"/>
      </c:lineChart>
      <c:dateAx>
        <c:axId val="114388364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0319"/>
        <c:crosses val="autoZero"/>
        <c:auto val="1"/>
        <c:lblOffset val="100"/>
        <c:baseTimeUnit val="months"/>
      </c:dateAx>
      <c:valAx>
        <c:axId val="114388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50000"/>
                </a:schemeClr>
              </a:solidFill>
              <a:round/>
            </a:ln>
            <a:effectLst/>
          </c:spPr>
        </c:majorGridlines>
        <c:numFmt formatCode="#,##0.00\ [$USD];\-#,##0.00\ [$USD]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COMPARATIVA ABONOS EN DOLAR BLUE POR MES</a:t>
            </a:r>
          </a:p>
        </c:rich>
      </c:tx>
      <c:layout>
        <c:manualLayout>
          <c:xMode val="edge"/>
          <c:yMode val="edge"/>
          <c:x val="0.14007641246679028"/>
          <c:y val="3.137254901960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Datos!$U$2</c:f>
              <c:strCache>
                <c:ptCount val="1"/>
                <c:pt idx="0">
                  <c:v>ABONO x IPC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numRef>
              <c:f>(Datos!$A$3,Datos!$A$5:$A$16,Datos!$A$18:$A$29,Datos!$A$31:$A$42,Datos!$A$44:$A$55)</c:f>
              <c:numCache>
                <c:formatCode>mm/yy</c:formatCode>
                <c:ptCount val="49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</c:numCache>
            </c:numRef>
          </c:cat>
          <c:val>
            <c:numRef>
              <c:f>(Datos!$U$3,Datos!$U$5:$U$16,Datos!$U$18:$U$29,Datos!$U$31:$U$42,Datos!$U$44:$U$55)</c:f>
              <c:numCache>
                <c:formatCode>#,##0.00\ [$USD];\-#,##0.00\ [$USD]</c:formatCode>
                <c:ptCount val="49"/>
                <c:pt idx="0">
                  <c:v>20.477815699658702</c:v>
                </c:pt>
                <c:pt idx="1">
                  <c:v>19.831987075928915</c:v>
                </c:pt>
                <c:pt idx="2">
                  <c:v>20.079409878127002</c:v>
                </c:pt>
                <c:pt idx="3">
                  <c:v>19.276796065573766</c:v>
                </c:pt>
                <c:pt idx="4">
                  <c:v>16.049817985819065</c:v>
                </c:pt>
                <c:pt idx="5">
                  <c:v>13.013361698326166</c:v>
                </c:pt>
                <c:pt idx="6">
                  <c:v>13.510761301017745</c:v>
                </c:pt>
                <c:pt idx="7">
                  <c:v>13.042862304382497</c:v>
                </c:pt>
                <c:pt idx="8">
                  <c:v>13.395019586600824</c:v>
                </c:pt>
                <c:pt idx="9">
                  <c:v>13.175688186751161</c:v>
                </c:pt>
                <c:pt idx="10">
                  <c:v>11.117044695677373</c:v>
                </c:pt>
                <c:pt idx="11">
                  <c:v>12.22334648931824</c:v>
                </c:pt>
                <c:pt idx="12">
                  <c:v>13.078980743570519</c:v>
                </c:pt>
                <c:pt idx="13">
                  <c:v>13.303660412770414</c:v>
                </c:pt>
                <c:pt idx="14">
                  <c:v>14.853536850858168</c:v>
                </c:pt>
                <c:pt idx="15">
                  <c:v>16.054654910909445</c:v>
                </c:pt>
                <c:pt idx="16">
                  <c:v>15.935551773314559</c:v>
                </c:pt>
                <c:pt idx="17">
                  <c:v>16.087301686792259</c:v>
                </c:pt>
                <c:pt idx="18">
                  <c:v>15.542387127528995</c:v>
                </c:pt>
                <c:pt idx="19">
                  <c:v>14.878103745496471</c:v>
                </c:pt>
                <c:pt idx="20">
                  <c:v>14.954348875494167</c:v>
                </c:pt>
                <c:pt idx="21">
                  <c:v>15.203994944476905</c:v>
                </c:pt>
                <c:pt idx="22">
                  <c:v>15.119031443316592</c:v>
                </c:pt>
                <c:pt idx="23">
                  <c:v>14.708697928648414</c:v>
                </c:pt>
                <c:pt idx="24">
                  <c:v>15.211011780777833</c:v>
                </c:pt>
                <c:pt idx="25">
                  <c:v>14.919056199935341</c:v>
                </c:pt>
                <c:pt idx="26">
                  <c:v>15.638499799090868</c:v>
                </c:pt>
                <c:pt idx="27">
                  <c:v>17.376466020072069</c:v>
                </c:pt>
                <c:pt idx="28">
                  <c:v>18.577254444919259</c:v>
                </c:pt>
                <c:pt idx="29">
                  <c:v>19.453087962851178</c:v>
                </c:pt>
                <c:pt idx="30">
                  <c:v>18.869363884182107</c:v>
                </c:pt>
                <c:pt idx="31">
                  <c:v>15.594401012747909</c:v>
                </c:pt>
                <c:pt idx="32">
                  <c:v>16.599702140104192</c:v>
                </c:pt>
                <c:pt idx="33">
                  <c:v>18.258486661104605</c:v>
                </c:pt>
                <c:pt idx="34">
                  <c:v>19.068266560740962</c:v>
                </c:pt>
                <c:pt idx="35">
                  <c:v>18.783342050517039</c:v>
                </c:pt>
                <c:pt idx="36">
                  <c:v>17.911755671930791</c:v>
                </c:pt>
                <c:pt idx="37">
                  <c:v>17.352380351356562</c:v>
                </c:pt>
                <c:pt idx="38">
                  <c:v>17.95791858982459</c:v>
                </c:pt>
                <c:pt idx="39">
                  <c:v>18.988113872676792</c:v>
                </c:pt>
                <c:pt idx="40">
                  <c:v>17.841797580552939</c:v>
                </c:pt>
                <c:pt idx="41">
                  <c:v>17.732407495907132</c:v>
                </c:pt>
                <c:pt idx="42">
                  <c:v>18.45076018363714</c:v>
                </c:pt>
                <c:pt idx="43">
                  <c:v>18.445035307998989</c:v>
                </c:pt>
                <c:pt idx="44">
                  <c:v>16.106149771137829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7-4991-B06C-A8656A6F73D2}"/>
            </c:ext>
          </c:extLst>
        </c:ser>
        <c:ser>
          <c:idx val="1"/>
          <c:order val="1"/>
          <c:tx>
            <c:strRef>
              <c:f>Datos!$V$2</c:f>
              <c:strCache>
                <c:ptCount val="1"/>
                <c:pt idx="0">
                  <c:v>ABONO x ENACOM</c:v>
                </c:pt>
              </c:strCache>
            </c:strRef>
          </c:tx>
          <c:spPr>
            <a:ln w="38100" cap="flat" cmpd="dbl" algn="ctr">
              <a:solidFill>
                <a:schemeClr val="accent4"/>
              </a:solidFill>
              <a:miter lim="800000"/>
            </a:ln>
            <a:effectLst/>
          </c:spPr>
          <c:marker>
            <c:symbol val="none"/>
          </c:marker>
          <c:val>
            <c:numRef>
              <c:f>(Datos!$V$3,Datos!$V$5:$V$16,Datos!$V$18:$V$29,Datos!$V$31:$V$42,Datos!$V$44:$V$55)</c:f>
              <c:numCache>
                <c:formatCode>#,##0.00\ [$USD];\-#,##0.00\ [$USD]</c:formatCode>
                <c:ptCount val="49"/>
                <c:pt idx="0">
                  <c:v>20.477815699658702</c:v>
                </c:pt>
                <c:pt idx="1">
                  <c:v>19.386106623586429</c:v>
                </c:pt>
                <c:pt idx="2">
                  <c:v>19.243104554201409</c:v>
                </c:pt>
                <c:pt idx="3">
                  <c:v>17.883755588673623</c:v>
                </c:pt>
                <c:pt idx="4">
                  <c:v>14.669926650366747</c:v>
                </c:pt>
                <c:pt idx="5">
                  <c:v>11.71875</c:v>
                </c:pt>
                <c:pt idx="6">
                  <c:v>11.904761904761905</c:v>
                </c:pt>
                <c:pt idx="7">
                  <c:v>11.278195488721805</c:v>
                </c:pt>
                <c:pt idx="8">
                  <c:v>11.278195488721805</c:v>
                </c:pt>
                <c:pt idx="9">
                  <c:v>10.791366906474821</c:v>
                </c:pt>
                <c:pt idx="10">
                  <c:v>8.7719298245614041</c:v>
                </c:pt>
                <c:pt idx="11">
                  <c:v>9.3457943925233646</c:v>
                </c:pt>
                <c:pt idx="12">
                  <c:v>9.615384615384615</c:v>
                </c:pt>
                <c:pt idx="13">
                  <c:v>10.156739811912226</c:v>
                </c:pt>
                <c:pt idx="14">
                  <c:v>11.712162162162162</c:v>
                </c:pt>
                <c:pt idx="15">
                  <c:v>12.925003484320559</c:v>
                </c:pt>
                <c:pt idx="16">
                  <c:v>12.323840531561464</c:v>
                </c:pt>
                <c:pt idx="17">
                  <c:v>12.043753246753248</c:v>
                </c:pt>
                <c:pt idx="18">
                  <c:v>11.275003039513679</c:v>
                </c:pt>
                <c:pt idx="19">
                  <c:v>11.002683050847461</c:v>
                </c:pt>
                <c:pt idx="20">
                  <c:v>10.789334626038784</c:v>
                </c:pt>
                <c:pt idx="21">
                  <c:v>10.59850285714286</c:v>
                </c:pt>
                <c:pt idx="22">
                  <c:v>10.182875294117649</c:v>
                </c:pt>
                <c:pt idx="23">
                  <c:v>9.664887841191069</c:v>
                </c:pt>
                <c:pt idx="24">
                  <c:v>9.6290477132262069</c:v>
                </c:pt>
                <c:pt idx="25">
                  <c:v>9.9805248084014035</c:v>
                </c:pt>
                <c:pt idx="26">
                  <c:v>9.9921843000000035</c:v>
                </c:pt>
                <c:pt idx="27">
                  <c:v>10.405486327007303</c:v>
                </c:pt>
                <c:pt idx="28">
                  <c:v>10.494858602208591</c:v>
                </c:pt>
                <c:pt idx="29">
                  <c:v>11.449723946303182</c:v>
                </c:pt>
                <c:pt idx="30">
                  <c:v>10.547155617202705</c:v>
                </c:pt>
                <c:pt idx="31">
                  <c:v>8.8870296671951667</c:v>
                </c:pt>
                <c:pt idx="32">
                  <c:v>8.841062272364848</c:v>
                </c:pt>
                <c:pt idx="33">
                  <c:v>9.1568144963778781</c:v>
                </c:pt>
                <c:pt idx="34">
                  <c:v>10.777410016368405</c:v>
                </c:pt>
                <c:pt idx="35">
                  <c:v>10.120467395930792</c:v>
                </c:pt>
                <c:pt idx="36">
                  <c:v>10.082436222487788</c:v>
                </c:pt>
                <c:pt idx="37">
                  <c:v>9.5832729865547872</c:v>
                </c:pt>
                <c:pt idx="38">
                  <c:v>9.6758011395284207</c:v>
                </c:pt>
                <c:pt idx="39">
                  <c:v>9.8318990250997178</c:v>
                </c:pt>
                <c:pt idx="40">
                  <c:v>8.8207448048208388</c:v>
                </c:pt>
                <c:pt idx="41">
                  <c:v>8.4982965582096455</c:v>
                </c:pt>
                <c:pt idx="42">
                  <c:v>8.7174380256376356</c:v>
                </c:pt>
                <c:pt idx="43">
                  <c:v>8.5671648024195104</c:v>
                </c:pt>
                <c:pt idx="44">
                  <c:v>6.9550353690209334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B7-4991-B06C-A8656A6F73D2}"/>
            </c:ext>
          </c:extLst>
        </c:ser>
        <c:ser>
          <c:idx val="2"/>
          <c:order val="2"/>
          <c:tx>
            <c:strRef>
              <c:f>Datos!$W$2</c:f>
              <c:strCache>
                <c:ptCount val="1"/>
                <c:pt idx="0">
                  <c:v>TU ABONO</c:v>
                </c:pt>
              </c:strCache>
            </c:strRef>
          </c:tx>
          <c:spPr>
            <a:ln w="38100" cap="flat" cmpd="dbl" algn="ctr">
              <a:solidFill>
                <a:schemeClr val="accent6"/>
              </a:solidFill>
              <a:miter lim="800000"/>
            </a:ln>
            <a:effectLst/>
          </c:spPr>
          <c:marker>
            <c:symbol val="none"/>
          </c:marker>
          <c:val>
            <c:numRef>
              <c:f>(Datos!$W$3,Datos!$W$5:$W$16,Datos!$W$18:$W$29,Datos!$W$31:$W$42,Datos!$W$44:$W$55)</c:f>
              <c:numCache>
                <c:formatCode>#,##0.00\ [$USD];\-#,##0.00\ [$USD]</c:formatCode>
                <c:ptCount val="49"/>
                <c:pt idx="0">
                  <c:v>20.477815699658702</c:v>
                </c:pt>
                <c:pt idx="1">
                  <c:v>19.386106623586429</c:v>
                </c:pt>
                <c:pt idx="2">
                  <c:v>19.243104554201409</c:v>
                </c:pt>
                <c:pt idx="3">
                  <c:v>17.883755588673623</c:v>
                </c:pt>
                <c:pt idx="4">
                  <c:v>14.669926650366747</c:v>
                </c:pt>
                <c:pt idx="5">
                  <c:v>11.71875</c:v>
                </c:pt>
                <c:pt idx="6">
                  <c:v>13.492063492063492</c:v>
                </c:pt>
                <c:pt idx="7">
                  <c:v>12.781954887218046</c:v>
                </c:pt>
                <c:pt idx="8">
                  <c:v>12.781954887218046</c:v>
                </c:pt>
                <c:pt idx="9">
                  <c:v>12.23021582733813</c:v>
                </c:pt>
                <c:pt idx="10">
                  <c:v>9.9415204678362574</c:v>
                </c:pt>
                <c:pt idx="11">
                  <c:v>10.59190031152648</c:v>
                </c:pt>
                <c:pt idx="12">
                  <c:v>11.858974358974359</c:v>
                </c:pt>
                <c:pt idx="13">
                  <c:v>11.598746081504702</c:v>
                </c:pt>
                <c:pt idx="14">
                  <c:v>12.5</c:v>
                </c:pt>
                <c:pt idx="15">
                  <c:v>12.89198606271777</c:v>
                </c:pt>
                <c:pt idx="16">
                  <c:v>12.29235880398671</c:v>
                </c:pt>
                <c:pt idx="17">
                  <c:v>12.012987012987013</c:v>
                </c:pt>
                <c:pt idx="18">
                  <c:v>11.246200607902736</c:v>
                </c:pt>
                <c:pt idx="19">
                  <c:v>10.451977401129943</c:v>
                </c:pt>
                <c:pt idx="20">
                  <c:v>11.634349030470915</c:v>
                </c:pt>
                <c:pt idx="21">
                  <c:v>11.428571428571429</c:v>
                </c:pt>
                <c:pt idx="22">
                  <c:v>10.980392156862745</c:v>
                </c:pt>
                <c:pt idx="23">
                  <c:v>10.421836228287841</c:v>
                </c:pt>
                <c:pt idx="24">
                  <c:v>10.383189122373301</c:v>
                </c:pt>
                <c:pt idx="25">
                  <c:v>9.8016336056009337</c:v>
                </c:pt>
                <c:pt idx="26">
                  <c:v>10.747663551401869</c:v>
                </c:pt>
                <c:pt idx="27">
                  <c:v>11.192214111922141</c:v>
                </c:pt>
                <c:pt idx="28">
                  <c:v>11.288343558282209</c:v>
                </c:pt>
                <c:pt idx="29">
                  <c:v>13.691931540342297</c:v>
                </c:pt>
                <c:pt idx="30">
                  <c:v>12.612612612612613</c:v>
                </c:pt>
                <c:pt idx="31">
                  <c:v>9.7053726169844019</c:v>
                </c:pt>
                <c:pt idx="32">
                  <c:v>11.724137931034482</c:v>
                </c:pt>
                <c:pt idx="33">
                  <c:v>12.142857142857142</c:v>
                </c:pt>
                <c:pt idx="34">
                  <c:v>11.929824561403509</c:v>
                </c:pt>
                <c:pt idx="35">
                  <c:v>11.202635914332784</c:v>
                </c:pt>
                <c:pt idx="36">
                  <c:v>12.25710014947683</c:v>
                </c:pt>
                <c:pt idx="37">
                  <c:v>11.202185792349727</c:v>
                </c:pt>
                <c:pt idx="38">
                  <c:v>10.875331564986737</c:v>
                </c:pt>
                <c:pt idx="39">
                  <c:v>10.677083333333334</c:v>
                </c:pt>
                <c:pt idx="40">
                  <c:v>11.512415349887133</c:v>
                </c:pt>
                <c:pt idx="41">
                  <c:v>10.613943808532778</c:v>
                </c:pt>
                <c:pt idx="42">
                  <c:v>10.418794688457609</c:v>
                </c:pt>
                <c:pt idx="43">
                  <c:v>12.103746397694524</c:v>
                </c:pt>
                <c:pt idx="44">
                  <c:v>9.4029850746268657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B7-4991-B06C-A8656A6F7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83647"/>
        <c:axId val="1143880319"/>
      </c:lineChart>
      <c:dateAx>
        <c:axId val="1143883647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0319"/>
        <c:crosses val="autoZero"/>
        <c:auto val="1"/>
        <c:lblOffset val="100"/>
        <c:baseTimeUnit val="months"/>
      </c:dateAx>
      <c:valAx>
        <c:axId val="114388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</c:majorGridlines>
        <c:numFmt formatCode="#,##0.00\ [$USD];\-#,##0.00\ [$USD]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3883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513790</xdr:colOff>
      <xdr:row>13</xdr:row>
      <xdr:rowOff>5044</xdr:rowOff>
    </xdr:from>
    <xdr:to>
      <xdr:col>21</xdr:col>
      <xdr:colOff>35859</xdr:colOff>
      <xdr:row>41</xdr:row>
      <xdr:rowOff>16250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28048B-F4B7-4B63-9EC0-DE15F4DCF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11206</xdr:colOff>
      <xdr:row>13</xdr:row>
      <xdr:rowOff>5043</xdr:rowOff>
    </xdr:from>
    <xdr:to>
      <xdr:col>11</xdr:col>
      <xdr:colOff>400050</xdr:colOff>
      <xdr:row>41</xdr:row>
      <xdr:rowOff>27454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026BB1F-EADA-44EA-AD3A-CDE7A0F07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14568</xdr:colOff>
      <xdr:row>13</xdr:row>
      <xdr:rowOff>2801</xdr:rowOff>
    </xdr:from>
    <xdr:to>
      <xdr:col>9</xdr:col>
      <xdr:colOff>142875</xdr:colOff>
      <xdr:row>31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AAD1294-D88A-4D0E-A6AB-DEF9678AC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72277</xdr:colOff>
      <xdr:row>1</xdr:row>
      <xdr:rowOff>4484</xdr:rowOff>
    </xdr:from>
    <xdr:to>
      <xdr:col>14</xdr:col>
      <xdr:colOff>468406</xdr:colOff>
      <xdr:row>19</xdr:row>
      <xdr:rowOff>42583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CFDECB1-B0BE-46D9-9C12-D70848D57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545725</xdr:colOff>
      <xdr:row>0</xdr:row>
      <xdr:rowOff>166968</xdr:rowOff>
    </xdr:from>
    <xdr:to>
      <xdr:col>19</xdr:col>
      <xdr:colOff>295274</xdr:colOff>
      <xdr:row>19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C816C7-8738-4087-AD08-D7DEB344D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83484</xdr:colOff>
      <xdr:row>19</xdr:row>
      <xdr:rowOff>103654</xdr:rowOff>
    </xdr:from>
    <xdr:to>
      <xdr:col>14</xdr:col>
      <xdr:colOff>485775</xdr:colOff>
      <xdr:row>39</xdr:row>
      <xdr:rowOff>9525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3208B55-DE87-4087-BE72-048BD8447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552451</xdr:colOff>
      <xdr:row>19</xdr:row>
      <xdr:rowOff>104775</xdr:rowOff>
    </xdr:from>
    <xdr:to>
      <xdr:col>19</xdr:col>
      <xdr:colOff>304801</xdr:colOff>
      <xdr:row>39</xdr:row>
      <xdr:rowOff>9525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B5A99F1-2F13-4714-8A7C-5C5A94E75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31</xdr:row>
      <xdr:rowOff>66675</xdr:rowOff>
    </xdr:from>
    <xdr:to>
      <xdr:col>9</xdr:col>
      <xdr:colOff>142875</xdr:colOff>
      <xdr:row>51</xdr:row>
      <xdr:rowOff>66675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9797C28B-F874-48DD-BC29-A8D2D4FF0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95250</xdr:colOff>
      <xdr:row>39</xdr:row>
      <xdr:rowOff>95249</xdr:rowOff>
    </xdr:from>
    <xdr:to>
      <xdr:col>19</xdr:col>
      <xdr:colOff>295275</xdr:colOff>
      <xdr:row>65</xdr:row>
      <xdr:rowOff>9524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EE43EC4-9228-4D09-9A88-51B43F9C9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504264</xdr:colOff>
      <xdr:row>11</xdr:row>
      <xdr:rowOff>78441</xdr:rowOff>
    </xdr:from>
    <xdr:to>
      <xdr:col>19</xdr:col>
      <xdr:colOff>246529</xdr:colOff>
      <xdr:row>34</xdr:row>
      <xdr:rowOff>67235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65EBB5-7264-4A53-A25E-EF2AD88B7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349625</xdr:colOff>
      <xdr:row>11</xdr:row>
      <xdr:rowOff>67235</xdr:rowOff>
    </xdr:from>
    <xdr:to>
      <xdr:col>27</xdr:col>
      <xdr:colOff>67235</xdr:colOff>
      <xdr:row>34</xdr:row>
      <xdr:rowOff>44823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F78E0E7-665C-49AC-9CEC-BF304E333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28012</xdr:colOff>
      <xdr:row>34</xdr:row>
      <xdr:rowOff>118780</xdr:rowOff>
    </xdr:from>
    <xdr:to>
      <xdr:col>9</xdr:col>
      <xdr:colOff>403411</xdr:colOff>
      <xdr:row>52</xdr:row>
      <xdr:rowOff>38098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8E8BF0B-BD51-4292-8E2F-EFAF40F9E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493059</xdr:colOff>
      <xdr:row>34</xdr:row>
      <xdr:rowOff>134468</xdr:rowOff>
    </xdr:from>
    <xdr:to>
      <xdr:col>17</xdr:col>
      <xdr:colOff>728382</xdr:colOff>
      <xdr:row>52</xdr:row>
      <xdr:rowOff>44821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EED4BF5-6FEA-40B8-AF7F-31800E3FF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78441</xdr:colOff>
      <xdr:row>34</xdr:row>
      <xdr:rowOff>134470</xdr:rowOff>
    </xdr:from>
    <xdr:to>
      <xdr:col>26</xdr:col>
      <xdr:colOff>112059</xdr:colOff>
      <xdr:row>52</xdr:row>
      <xdr:rowOff>44823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1F6FC62-583F-47EE-B0F7-FA54248B6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33616</xdr:colOff>
      <xdr:row>11</xdr:row>
      <xdr:rowOff>78442</xdr:rowOff>
    </xdr:from>
    <xdr:to>
      <xdr:col>9</xdr:col>
      <xdr:colOff>380999</xdr:colOff>
      <xdr:row>34</xdr:row>
      <xdr:rowOff>56030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3720AE1-364A-4746-A13A-8EDE222D3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10</xdr:col>
      <xdr:colOff>9525</xdr:colOff>
      <xdr:row>21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D2B19BD-3243-4A75-8ADB-EB2DA520D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22</xdr:row>
      <xdr:rowOff>19050</xdr:rowOff>
    </xdr:from>
    <xdr:to>
      <xdr:col>10</xdr:col>
      <xdr:colOff>19050</xdr:colOff>
      <xdr:row>42</xdr:row>
      <xdr:rowOff>19050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550350C-317D-4B92-8F97-F40D1BB6D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43</xdr:row>
      <xdr:rowOff>9525</xdr:rowOff>
    </xdr:from>
    <xdr:to>
      <xdr:col>10</xdr:col>
      <xdr:colOff>19050</xdr:colOff>
      <xdr:row>63</xdr:row>
      <xdr:rowOff>9525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CE7174A-72B5-4501-97AE-5F9BE6309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133350</xdr:colOff>
      <xdr:row>21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AC6BB3F-55A6-477A-B372-77E96F394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22</xdr:row>
      <xdr:rowOff>0</xdr:rowOff>
    </xdr:from>
    <xdr:to>
      <xdr:col>19</xdr:col>
      <xdr:colOff>133350</xdr:colOff>
      <xdr:row>42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5405C7C-A916-4312-99B1-4D05021B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19</xdr:col>
      <xdr:colOff>133350</xdr:colOff>
      <xdr:row>63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ED38C10-CEAF-49CF-8391-D39741BA2B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62"/>
  <sheetViews>
    <sheetView tabSelected="1" zoomScale="85" zoomScaleNormal="85" workbookViewId="0"/>
  </sheetViews>
  <sheetFormatPr baseColWidth="10" defaultColWidth="11.5703125" defaultRowHeight="12.75" customHeight="1" x14ac:dyDescent="0.2"/>
  <cols>
    <col min="1" max="1" width="14.28515625" style="2" bestFit="1" customWidth="1"/>
    <col min="2" max="2" width="9.85546875" style="7" bestFit="1" customWidth="1"/>
    <col min="3" max="3" width="11.7109375" style="3" customWidth="1"/>
    <col min="4" max="4" width="10.7109375" style="3" customWidth="1"/>
    <col min="5" max="5" width="11.28515625" style="3" bestFit="1" customWidth="1"/>
    <col min="6" max="6" width="12.5703125" style="6" bestFit="1" customWidth="1"/>
    <col min="7" max="7" width="9.85546875" style="6" bestFit="1" customWidth="1"/>
    <col min="8" max="8" width="3.5703125" style="1" customWidth="1"/>
    <col min="9" max="11" width="9.7109375" style="1" customWidth="1"/>
    <col min="12" max="12" width="2.7109375" style="1" customWidth="1"/>
    <col min="13" max="13" width="9.7109375" style="1" customWidth="1"/>
    <col min="14" max="14" width="9.7109375" style="3" customWidth="1"/>
    <col min="15" max="18" width="9.7109375" style="1" customWidth="1"/>
    <col min="19" max="19" width="3.85546875" style="1" customWidth="1"/>
    <col min="20" max="20" width="9.7109375" style="1" customWidth="1"/>
    <col min="21" max="21" width="9.7109375" style="3" customWidth="1"/>
    <col min="22" max="25" width="9.7109375" style="1" customWidth="1"/>
    <col min="26" max="26" width="5.7109375" style="1" customWidth="1"/>
    <col min="27" max="28" width="11.42578125" style="1" customWidth="1"/>
    <col min="29" max="29" width="10" style="1" bestFit="1" customWidth="1"/>
    <col min="30" max="30" width="5.7109375" style="1" customWidth="1"/>
    <col min="31" max="32" width="14.7109375" style="1" customWidth="1"/>
    <col min="33" max="33" width="11.42578125" style="1" customWidth="1"/>
    <col min="34" max="34" width="5.7109375" style="1" customWidth="1"/>
    <col min="35" max="36" width="14.7109375" style="1" customWidth="1"/>
    <col min="37" max="37" width="11.42578125" style="1" customWidth="1"/>
    <col min="38" max="38" width="13.42578125" style="1" bestFit="1" customWidth="1"/>
    <col min="39" max="69" width="11.42578125" style="1" customWidth="1"/>
  </cols>
  <sheetData>
    <row r="1" spans="1:38" ht="25.5" customHeight="1" thickBot="1" x14ac:dyDescent="0.25">
      <c r="A1" s="76">
        <v>1500</v>
      </c>
      <c r="B1" s="232" t="s">
        <v>63</v>
      </c>
      <c r="C1" s="233"/>
      <c r="D1" s="77" t="s">
        <v>16</v>
      </c>
      <c r="E1" s="78"/>
      <c r="F1" s="79"/>
      <c r="G1" s="79"/>
      <c r="H1" s="80"/>
      <c r="I1" s="307" t="s">
        <v>26</v>
      </c>
      <c r="J1" s="308"/>
      <c r="K1" s="309"/>
      <c r="M1" s="304" t="s">
        <v>22</v>
      </c>
      <c r="N1" s="305"/>
      <c r="O1" s="305"/>
      <c r="P1" s="305"/>
      <c r="Q1" s="306"/>
      <c r="R1" s="16"/>
      <c r="S1" s="16"/>
      <c r="T1" s="310" t="s">
        <v>21</v>
      </c>
      <c r="U1" s="305"/>
      <c r="V1" s="305"/>
      <c r="W1" s="305"/>
      <c r="X1" s="306"/>
      <c r="Y1" s="103" t="s">
        <v>23</v>
      </c>
      <c r="AA1" s="234" t="s">
        <v>61</v>
      </c>
      <c r="AB1" s="235"/>
      <c r="AC1" s="236"/>
      <c r="AE1" s="237" t="s">
        <v>54</v>
      </c>
      <c r="AF1" s="238"/>
      <c r="AG1" s="239"/>
      <c r="AI1" s="237" t="s">
        <v>62</v>
      </c>
      <c r="AJ1" s="238"/>
      <c r="AK1" s="239"/>
    </row>
    <row r="2" spans="1:38" ht="51" customHeight="1" thickBot="1" x14ac:dyDescent="0.25">
      <c r="A2" s="112" t="s">
        <v>9</v>
      </c>
      <c r="B2" s="104" t="s">
        <v>0</v>
      </c>
      <c r="C2" s="105" t="s">
        <v>24</v>
      </c>
      <c r="D2" s="106" t="s">
        <v>1</v>
      </c>
      <c r="E2" s="107" t="s">
        <v>25</v>
      </c>
      <c r="F2" s="108" t="s">
        <v>8</v>
      </c>
      <c r="G2" s="109" t="s">
        <v>2</v>
      </c>
      <c r="H2" s="96"/>
      <c r="I2" s="97" t="s">
        <v>10</v>
      </c>
      <c r="J2" s="11" t="s">
        <v>11</v>
      </c>
      <c r="K2" s="98" t="s">
        <v>12</v>
      </c>
      <c r="L2" s="96"/>
      <c r="M2" s="101" t="s">
        <v>50</v>
      </c>
      <c r="N2" s="102" t="s">
        <v>17</v>
      </c>
      <c r="O2" s="102" t="s">
        <v>18</v>
      </c>
      <c r="P2" s="102" t="s">
        <v>19</v>
      </c>
      <c r="Q2" s="18" t="s">
        <v>27</v>
      </c>
      <c r="R2" s="19" t="s">
        <v>28</v>
      </c>
      <c r="T2" s="99" t="s">
        <v>51</v>
      </c>
      <c r="U2" s="100" t="s">
        <v>17</v>
      </c>
      <c r="V2" s="100" t="s">
        <v>18</v>
      </c>
      <c r="W2" s="100" t="s">
        <v>19</v>
      </c>
      <c r="X2" s="20" t="s">
        <v>27</v>
      </c>
      <c r="Y2" s="21" t="s">
        <v>28</v>
      </c>
      <c r="AA2" s="173" t="s">
        <v>52</v>
      </c>
      <c r="AB2" s="174" t="s">
        <v>56</v>
      </c>
      <c r="AC2" s="175" t="s">
        <v>53</v>
      </c>
      <c r="AE2" s="202" t="s">
        <v>55</v>
      </c>
      <c r="AF2" s="202" t="s">
        <v>57</v>
      </c>
      <c r="AG2" s="203" t="s">
        <v>58</v>
      </c>
      <c r="AI2" s="214" t="s">
        <v>59</v>
      </c>
      <c r="AJ2" s="202" t="s">
        <v>60</v>
      </c>
      <c r="AK2" s="203" t="s">
        <v>58</v>
      </c>
    </row>
    <row r="3" spans="1:38" ht="12.75" customHeight="1" thickBot="1" x14ac:dyDescent="0.3">
      <c r="A3" s="72">
        <v>43800</v>
      </c>
      <c r="B3" s="58"/>
      <c r="C3" s="59">
        <f>A1</f>
        <v>1500</v>
      </c>
      <c r="D3" s="22"/>
      <c r="E3" s="23">
        <f>A1</f>
        <v>1500</v>
      </c>
      <c r="F3" s="26">
        <v>1500</v>
      </c>
      <c r="G3" s="27"/>
      <c r="H3" s="35"/>
      <c r="I3" s="148"/>
      <c r="J3" s="149"/>
      <c r="K3" s="150"/>
      <c r="L3" s="35"/>
      <c r="M3" s="81">
        <v>63</v>
      </c>
      <c r="N3" s="82">
        <f t="shared" ref="N3" si="0">C3/M3</f>
        <v>23.80952380952381</v>
      </c>
      <c r="O3" s="83">
        <f t="shared" ref="O3" si="1">E3/M3</f>
        <v>23.80952380952381</v>
      </c>
      <c r="P3" s="84">
        <f>F3/M3</f>
        <v>23.80952380952381</v>
      </c>
      <c r="Q3" s="85">
        <f>P3-N3</f>
        <v>0</v>
      </c>
      <c r="R3" s="66">
        <f>+(N3-P3)/P3</f>
        <v>0</v>
      </c>
      <c r="S3" s="2"/>
      <c r="T3" s="81">
        <v>73.25</v>
      </c>
      <c r="U3" s="82">
        <f>C3/T3</f>
        <v>20.477815699658702</v>
      </c>
      <c r="V3" s="83">
        <f>E3/T3</f>
        <v>20.477815699658702</v>
      </c>
      <c r="W3" s="84">
        <f>F3/T3</f>
        <v>20.477815699658702</v>
      </c>
      <c r="X3" s="85">
        <f>W3-U3</f>
        <v>0</v>
      </c>
      <c r="Y3" s="66">
        <f>+(U3-W3)/W3</f>
        <v>0</v>
      </c>
      <c r="AA3" s="176">
        <v>53.34</v>
      </c>
      <c r="AB3" s="177">
        <f>AA3/T3</f>
        <v>0.72819112627986349</v>
      </c>
      <c r="AC3" s="178">
        <f>F3/AA3</f>
        <v>28.121484814398197</v>
      </c>
      <c r="AE3" s="218">
        <v>54916.33</v>
      </c>
      <c r="AF3" s="193">
        <f>AE3/T3</f>
        <v>749.71098976109215</v>
      </c>
      <c r="AG3" s="194">
        <f>AE3/F3</f>
        <v>36.610886666666666</v>
      </c>
      <c r="AI3" s="226">
        <v>42000</v>
      </c>
      <c r="AJ3" s="193">
        <f>AI3/T3</f>
        <v>573.3788395904437</v>
      </c>
      <c r="AK3" s="219">
        <f>AI3/F3</f>
        <v>28</v>
      </c>
      <c r="AL3" s="1" t="s">
        <v>67</v>
      </c>
    </row>
    <row r="4" spans="1:38" ht="16.5" thickBot="1" x14ac:dyDescent="0.3">
      <c r="A4" s="57"/>
      <c r="B4" s="61"/>
      <c r="C4" s="62"/>
      <c r="D4" s="73"/>
      <c r="E4" s="74"/>
      <c r="F4" s="75"/>
      <c r="G4" s="48"/>
      <c r="H4" s="42"/>
      <c r="I4" s="43"/>
      <c r="J4" s="43"/>
      <c r="K4" s="43"/>
      <c r="L4" s="42"/>
      <c r="M4" s="92"/>
      <c r="N4" s="44"/>
      <c r="O4" s="45"/>
      <c r="P4" s="93"/>
      <c r="Q4" s="94"/>
      <c r="R4" s="95"/>
      <c r="S4" s="2"/>
      <c r="T4" s="92"/>
      <c r="U4" s="44"/>
      <c r="V4" s="45"/>
      <c r="W4" s="93"/>
      <c r="X4" s="94"/>
      <c r="Y4" s="95"/>
      <c r="AA4" s="204"/>
      <c r="AB4" s="179"/>
      <c r="AC4" s="205"/>
      <c r="AE4" s="206"/>
      <c r="AF4" s="195"/>
      <c r="AG4" s="207"/>
      <c r="AI4" s="215"/>
      <c r="AJ4" s="195"/>
      <c r="AK4" s="207"/>
    </row>
    <row r="5" spans="1:38" ht="12.75" customHeight="1" x14ac:dyDescent="0.2">
      <c r="A5" s="72">
        <v>43831</v>
      </c>
      <c r="B5" s="58">
        <v>2.2999999999999998</v>
      </c>
      <c r="C5" s="59">
        <f>+((B5/100)+1)*A1</f>
        <v>1534.4999999999998</v>
      </c>
      <c r="D5" s="22"/>
      <c r="E5" s="23">
        <f>A1</f>
        <v>1500</v>
      </c>
      <c r="F5" s="26">
        <v>1500</v>
      </c>
      <c r="G5" s="27">
        <f>+(F5-A1)/A1</f>
        <v>0</v>
      </c>
      <c r="H5" s="35"/>
      <c r="I5" s="64">
        <f t="shared" ref="I5:I16" si="2">+(C5-E5)/E5</f>
        <v>2.2999999999999847E-2</v>
      </c>
      <c r="J5" s="65">
        <f>+(F5-E5)/E5</f>
        <v>0</v>
      </c>
      <c r="K5" s="66">
        <f>+(F5-C5)/C5</f>
        <v>-2.2482893450635241E-2</v>
      </c>
      <c r="L5" s="35"/>
      <c r="M5" s="152">
        <v>63.015000000000001</v>
      </c>
      <c r="N5" s="82">
        <f t="shared" ref="N5:N47" si="3">C5/M5</f>
        <v>24.351344917876691</v>
      </c>
      <c r="O5" s="83">
        <f t="shared" ref="O5:O47" si="4">E5/M5</f>
        <v>23.803856224708401</v>
      </c>
      <c r="P5" s="84">
        <f>F5/M5</f>
        <v>23.803856224708401</v>
      </c>
      <c r="Q5" s="85">
        <f>P5-N5</f>
        <v>-0.5474886931682903</v>
      </c>
      <c r="R5" s="66">
        <f>+(N5-P5)/P5</f>
        <v>2.2999999999999878E-2</v>
      </c>
      <c r="S5" s="2"/>
      <c r="T5" s="81">
        <v>77.375</v>
      </c>
      <c r="U5" s="82">
        <f>C5/T5</f>
        <v>19.831987075928915</v>
      </c>
      <c r="V5" s="83">
        <f>E5/T5</f>
        <v>19.386106623586429</v>
      </c>
      <c r="W5" s="84">
        <f>F5/T5</f>
        <v>19.386106623586429</v>
      </c>
      <c r="X5" s="85">
        <f>W5-U5</f>
        <v>-0.44588045234248597</v>
      </c>
      <c r="Y5" s="66">
        <f>+(U5-W5)/W5</f>
        <v>2.2999999999999902E-2</v>
      </c>
      <c r="AA5" s="180">
        <v>53.34</v>
      </c>
      <c r="AB5" s="181">
        <f t="shared" ref="AB5:AB16" si="5">AA5/T5</f>
        <v>0.68936995153473346</v>
      </c>
      <c r="AC5" s="182">
        <f t="shared" ref="AC5:AC16" si="6">F5/AA5</f>
        <v>28.121484814398197</v>
      </c>
      <c r="AE5" s="196">
        <v>40994.49</v>
      </c>
      <c r="AF5" s="197">
        <f t="shared" ref="AF5:AF16" si="7">AE5/T5</f>
        <v>529.8157027463651</v>
      </c>
      <c r="AG5" s="198">
        <f t="shared" ref="AG5:AG16" si="8">AE5/F5</f>
        <v>27.329659999999997</v>
      </c>
      <c r="AI5" s="216">
        <v>28000</v>
      </c>
      <c r="AJ5" s="197">
        <f t="shared" ref="AJ5:AJ16" si="9">AI5/T5</f>
        <v>361.87399030694667</v>
      </c>
      <c r="AK5" s="220">
        <f t="shared" ref="AK5:AK16" si="10">AI5/F5</f>
        <v>18.666666666666668</v>
      </c>
    </row>
    <row r="6" spans="1:38" ht="12.75" customHeight="1" x14ac:dyDescent="0.2">
      <c r="A6" s="56">
        <v>43862</v>
      </c>
      <c r="B6" s="58">
        <v>2</v>
      </c>
      <c r="C6" s="59">
        <f t="shared" ref="C6:C51" si="11">+((B6/100)+1)*C5</f>
        <v>1565.1899999999998</v>
      </c>
      <c r="D6" s="24"/>
      <c r="E6" s="25">
        <f t="shared" ref="E6:E47" si="12">+((D6/100)+1)*E5</f>
        <v>1500</v>
      </c>
      <c r="F6" s="28">
        <v>1500</v>
      </c>
      <c r="G6" s="29">
        <f t="shared" ref="G6:G16" si="13">+(F6-F5)/F5</f>
        <v>0</v>
      </c>
      <c r="H6" s="37"/>
      <c r="I6" s="67">
        <f t="shared" si="2"/>
        <v>4.3459999999999888E-2</v>
      </c>
      <c r="J6" s="36">
        <f t="shared" ref="J6:J16" si="14">+(F6-E6)/E6</f>
        <v>0</v>
      </c>
      <c r="K6" s="68">
        <f t="shared" ref="K6:K16" si="15">+(F6-C6)/C6</f>
        <v>-4.1649895539838507E-2</v>
      </c>
      <c r="L6" s="37"/>
      <c r="M6" s="153">
        <v>63.635000000000005</v>
      </c>
      <c r="N6" s="38">
        <f t="shared" si="3"/>
        <v>24.596369922212613</v>
      </c>
      <c r="O6" s="39">
        <f t="shared" si="4"/>
        <v>23.571933684293231</v>
      </c>
      <c r="P6" s="40">
        <f t="shared" ref="P6:P16" si="16">F6/M6</f>
        <v>23.571933684293231</v>
      </c>
      <c r="Q6" s="41">
        <f t="shared" ref="Q6:Q16" si="17">P6-N6</f>
        <v>-1.0244362379193817</v>
      </c>
      <c r="R6" s="68">
        <f t="shared" ref="R6:R16" si="18">+(N6-P6)/P6</f>
        <v>4.3459999999999908E-2</v>
      </c>
      <c r="S6" s="2"/>
      <c r="T6" s="86">
        <v>77.95</v>
      </c>
      <c r="U6" s="38">
        <f t="shared" ref="U6:U16" si="19">C6/T6</f>
        <v>20.079409878127002</v>
      </c>
      <c r="V6" s="39">
        <f t="shared" ref="V6:V16" si="20">E6/T6</f>
        <v>19.243104554201409</v>
      </c>
      <c r="W6" s="40">
        <f t="shared" ref="W6:W16" si="21">F6/T6</f>
        <v>19.243104554201409</v>
      </c>
      <c r="X6" s="41">
        <f t="shared" ref="X6:X16" si="22">W6-U6</f>
        <v>-0.83630532392559331</v>
      </c>
      <c r="Y6" s="68">
        <f t="shared" ref="Y6:Y16" si="23">+(U6-W6)/W6</f>
        <v>4.3460000000000006E-2</v>
      </c>
      <c r="AA6" s="183">
        <v>53.34</v>
      </c>
      <c r="AB6" s="172">
        <f t="shared" si="5"/>
        <v>0.68428479794740216</v>
      </c>
      <c r="AC6" s="184">
        <f t="shared" si="6"/>
        <v>28.121484814398197</v>
      </c>
      <c r="AE6" s="199">
        <v>41994.49</v>
      </c>
      <c r="AF6" s="200">
        <f t="shared" si="7"/>
        <v>538.73624118024372</v>
      </c>
      <c r="AG6" s="201">
        <f t="shared" si="8"/>
        <v>27.996326666666665</v>
      </c>
      <c r="AI6" s="217">
        <v>28000</v>
      </c>
      <c r="AJ6" s="200">
        <f t="shared" si="9"/>
        <v>359.20461834509297</v>
      </c>
      <c r="AK6" s="221">
        <f t="shared" si="10"/>
        <v>18.666666666666668</v>
      </c>
    </row>
    <row r="7" spans="1:38" ht="12.75" customHeight="1" x14ac:dyDescent="0.2">
      <c r="A7" s="56">
        <v>43891</v>
      </c>
      <c r="B7" s="58">
        <v>3.3</v>
      </c>
      <c r="C7" s="59">
        <f t="shared" si="11"/>
        <v>1616.8412699999997</v>
      </c>
      <c r="D7" s="24"/>
      <c r="E7" s="25">
        <f t="shared" si="12"/>
        <v>1500</v>
      </c>
      <c r="F7" s="28">
        <v>1500</v>
      </c>
      <c r="G7" s="29">
        <f t="shared" si="13"/>
        <v>0</v>
      </c>
      <c r="H7" s="37"/>
      <c r="I7" s="67">
        <f t="shared" si="2"/>
        <v>7.7894179999999785E-2</v>
      </c>
      <c r="J7" s="36">
        <f t="shared" si="14"/>
        <v>0</v>
      </c>
      <c r="K7" s="68">
        <f t="shared" si="15"/>
        <v>-7.2265145730724512E-2</v>
      </c>
      <c r="L7" s="37"/>
      <c r="M7" s="153">
        <v>65.484999999999999</v>
      </c>
      <c r="N7" s="38">
        <f t="shared" si="3"/>
        <v>24.690253798579821</v>
      </c>
      <c r="O7" s="39">
        <f t="shared" si="4"/>
        <v>22.906009009696877</v>
      </c>
      <c r="P7" s="40">
        <f t="shared" si="16"/>
        <v>22.906009009696877</v>
      </c>
      <c r="Q7" s="41">
        <f t="shared" si="17"/>
        <v>-1.784244788882944</v>
      </c>
      <c r="R7" s="68">
        <f t="shared" si="18"/>
        <v>7.789417999999973E-2</v>
      </c>
      <c r="S7" s="2"/>
      <c r="T7" s="86">
        <v>83.875</v>
      </c>
      <c r="U7" s="38">
        <f t="shared" si="19"/>
        <v>19.276796065573766</v>
      </c>
      <c r="V7" s="39">
        <f t="shared" si="20"/>
        <v>17.883755588673623</v>
      </c>
      <c r="W7" s="40">
        <f t="shared" si="21"/>
        <v>17.883755588673623</v>
      </c>
      <c r="X7" s="41">
        <f t="shared" si="22"/>
        <v>-1.3930404769001434</v>
      </c>
      <c r="Y7" s="68">
        <f t="shared" si="23"/>
        <v>7.7894179999999688E-2</v>
      </c>
      <c r="AA7" s="183">
        <v>53.47</v>
      </c>
      <c r="AB7" s="172">
        <f t="shared" si="5"/>
        <v>0.6374962742175857</v>
      </c>
      <c r="AC7" s="184">
        <f t="shared" si="6"/>
        <v>28.053113895642419</v>
      </c>
      <c r="AE7" s="199">
        <v>44245.09</v>
      </c>
      <c r="AF7" s="200">
        <f t="shared" si="7"/>
        <v>527.51225037257825</v>
      </c>
      <c r="AG7" s="201">
        <f t="shared" si="8"/>
        <v>29.496726666666664</v>
      </c>
      <c r="AI7" s="217">
        <v>28000</v>
      </c>
      <c r="AJ7" s="200">
        <f t="shared" si="9"/>
        <v>333.83010432190758</v>
      </c>
      <c r="AK7" s="221">
        <f t="shared" si="10"/>
        <v>18.666666666666668</v>
      </c>
    </row>
    <row r="8" spans="1:38" ht="12.75" customHeight="1" x14ac:dyDescent="0.2">
      <c r="A8" s="56">
        <v>43922</v>
      </c>
      <c r="B8" s="58">
        <v>1.5</v>
      </c>
      <c r="C8" s="59">
        <f t="shared" si="11"/>
        <v>1641.0938890499995</v>
      </c>
      <c r="D8" s="24"/>
      <c r="E8" s="25">
        <f t="shared" si="12"/>
        <v>1500</v>
      </c>
      <c r="F8" s="28">
        <v>1500</v>
      </c>
      <c r="G8" s="29">
        <f t="shared" si="13"/>
        <v>0</v>
      </c>
      <c r="H8" s="37"/>
      <c r="I8" s="67">
        <f t="shared" si="2"/>
        <v>9.4062592699999642E-2</v>
      </c>
      <c r="J8" s="110">
        <f t="shared" si="14"/>
        <v>0</v>
      </c>
      <c r="K8" s="68">
        <f t="shared" si="15"/>
        <v>-8.5975513035196446E-2</v>
      </c>
      <c r="L8" s="37"/>
      <c r="M8" s="153">
        <v>67.835000000000008</v>
      </c>
      <c r="N8" s="38">
        <f t="shared" si="3"/>
        <v>24.192435896661006</v>
      </c>
      <c r="O8" s="39">
        <f t="shared" si="4"/>
        <v>22.112478808874471</v>
      </c>
      <c r="P8" s="40">
        <f t="shared" si="16"/>
        <v>22.112478808874471</v>
      </c>
      <c r="Q8" s="41">
        <f t="shared" si="17"/>
        <v>-2.0799570877865357</v>
      </c>
      <c r="R8" s="68">
        <f t="shared" si="18"/>
        <v>9.4062592699999781E-2</v>
      </c>
      <c r="S8" s="2"/>
      <c r="T8" s="86">
        <v>102.25</v>
      </c>
      <c r="U8" s="38">
        <f t="shared" si="19"/>
        <v>16.049817985819065</v>
      </c>
      <c r="V8" s="39">
        <f t="shared" si="20"/>
        <v>14.669926650366747</v>
      </c>
      <c r="W8" s="40">
        <f t="shared" si="21"/>
        <v>14.669926650366747</v>
      </c>
      <c r="X8" s="41">
        <f t="shared" si="22"/>
        <v>-1.3798913354523172</v>
      </c>
      <c r="Y8" s="68">
        <f t="shared" si="23"/>
        <v>9.4062592699999628E-2</v>
      </c>
      <c r="AA8" s="183">
        <v>53.47</v>
      </c>
      <c r="AB8" s="172">
        <f t="shared" si="5"/>
        <v>0.52293398533007329</v>
      </c>
      <c r="AC8" s="184">
        <f t="shared" si="6"/>
        <v>28.053113895642419</v>
      </c>
      <c r="AE8" s="199">
        <v>45323.34</v>
      </c>
      <c r="AF8" s="200">
        <f t="shared" si="7"/>
        <v>443.26004889975547</v>
      </c>
      <c r="AG8" s="201">
        <f t="shared" si="8"/>
        <v>30.215559999999996</v>
      </c>
      <c r="AI8" s="217">
        <v>28000</v>
      </c>
      <c r="AJ8" s="200">
        <f t="shared" si="9"/>
        <v>273.83863080684597</v>
      </c>
      <c r="AK8" s="221">
        <f t="shared" si="10"/>
        <v>18.666666666666668</v>
      </c>
    </row>
    <row r="9" spans="1:38" ht="12.75" customHeight="1" x14ac:dyDescent="0.2">
      <c r="A9" s="56">
        <v>43952</v>
      </c>
      <c r="B9" s="58">
        <v>1.5</v>
      </c>
      <c r="C9" s="59">
        <f t="shared" si="11"/>
        <v>1665.7102973857493</v>
      </c>
      <c r="D9" s="24"/>
      <c r="E9" s="25">
        <f t="shared" si="12"/>
        <v>1500</v>
      </c>
      <c r="F9" s="28">
        <v>1500</v>
      </c>
      <c r="G9" s="29">
        <f t="shared" si="13"/>
        <v>0</v>
      </c>
      <c r="H9" s="37"/>
      <c r="I9" s="67">
        <f t="shared" si="2"/>
        <v>0.11047353159049954</v>
      </c>
      <c r="J9" s="36">
        <f t="shared" si="14"/>
        <v>0</v>
      </c>
      <c r="K9" s="68">
        <f t="shared" si="15"/>
        <v>-9.9483264074085087E-2</v>
      </c>
      <c r="L9" s="37"/>
      <c r="M9" s="153">
        <v>69.960000000000008</v>
      </c>
      <c r="N9" s="38">
        <f t="shared" si="3"/>
        <v>23.809466800825458</v>
      </c>
      <c r="O9" s="39">
        <f t="shared" si="4"/>
        <v>21.440823327615778</v>
      </c>
      <c r="P9" s="40">
        <f t="shared" si="16"/>
        <v>21.440823327615778</v>
      </c>
      <c r="Q9" s="41">
        <f t="shared" si="17"/>
        <v>-2.3686434732096799</v>
      </c>
      <c r="R9" s="68">
        <f t="shared" si="18"/>
        <v>0.11047353159049948</v>
      </c>
      <c r="S9" s="2"/>
      <c r="T9" s="86">
        <v>128</v>
      </c>
      <c r="U9" s="38">
        <f t="shared" si="19"/>
        <v>13.013361698326166</v>
      </c>
      <c r="V9" s="39">
        <f t="shared" si="20"/>
        <v>11.71875</v>
      </c>
      <c r="W9" s="40">
        <f t="shared" si="21"/>
        <v>11.71875</v>
      </c>
      <c r="X9" s="41">
        <f t="shared" si="22"/>
        <v>-1.2946116983261664</v>
      </c>
      <c r="Y9" s="68">
        <f t="shared" si="23"/>
        <v>0.11047353159049954</v>
      </c>
      <c r="AA9" s="183">
        <v>53.47</v>
      </c>
      <c r="AB9" s="172">
        <f t="shared" si="5"/>
        <v>0.41773437499999999</v>
      </c>
      <c r="AC9" s="184">
        <f t="shared" si="6"/>
        <v>28.053113895642419</v>
      </c>
      <c r="AE9" s="199">
        <v>45323.34</v>
      </c>
      <c r="AF9" s="200">
        <f t="shared" si="7"/>
        <v>354.08859374999997</v>
      </c>
      <c r="AG9" s="201">
        <f t="shared" si="8"/>
        <v>30.215559999999996</v>
      </c>
      <c r="AI9" s="217">
        <v>28000</v>
      </c>
      <c r="AJ9" s="200">
        <f t="shared" si="9"/>
        <v>218.75</v>
      </c>
      <c r="AK9" s="221">
        <f t="shared" si="10"/>
        <v>18.666666666666668</v>
      </c>
    </row>
    <row r="10" spans="1:38" ht="12.75" customHeight="1" x14ac:dyDescent="0.25">
      <c r="A10" s="56">
        <v>43983</v>
      </c>
      <c r="B10" s="58">
        <v>2.2000000000000002</v>
      </c>
      <c r="C10" s="59">
        <f t="shared" si="11"/>
        <v>1702.3559239282358</v>
      </c>
      <c r="D10" s="24"/>
      <c r="E10" s="25">
        <f t="shared" si="12"/>
        <v>1500</v>
      </c>
      <c r="F10" s="151">
        <v>1700</v>
      </c>
      <c r="G10" s="29">
        <f t="shared" si="13"/>
        <v>0.13333333333333333</v>
      </c>
      <c r="H10" s="37"/>
      <c r="I10" s="67">
        <f t="shared" si="2"/>
        <v>0.13490394928549054</v>
      </c>
      <c r="J10" s="36">
        <f t="shared" si="14"/>
        <v>0.13333333333333333</v>
      </c>
      <c r="K10" s="68">
        <f t="shared" si="15"/>
        <v>-1.3839197168588938E-3</v>
      </c>
      <c r="L10" s="37"/>
      <c r="M10" s="153">
        <v>72.394999999999996</v>
      </c>
      <c r="N10" s="38">
        <f t="shared" si="3"/>
        <v>23.514827321337606</v>
      </c>
      <c r="O10" s="39">
        <f t="shared" si="4"/>
        <v>20.719662960149183</v>
      </c>
      <c r="P10" s="40">
        <f t="shared" si="16"/>
        <v>23.482284688169074</v>
      </c>
      <c r="Q10" s="41">
        <f t="shared" si="17"/>
        <v>-3.254263316853212E-2</v>
      </c>
      <c r="R10" s="68">
        <f t="shared" si="18"/>
        <v>1.3858376048446368E-3</v>
      </c>
      <c r="S10" s="2"/>
      <c r="T10" s="86">
        <v>126</v>
      </c>
      <c r="U10" s="38">
        <f t="shared" si="19"/>
        <v>13.510761301017745</v>
      </c>
      <c r="V10" s="39">
        <f t="shared" si="20"/>
        <v>11.904761904761905</v>
      </c>
      <c r="W10" s="40">
        <f t="shared" si="21"/>
        <v>13.492063492063492</v>
      </c>
      <c r="X10" s="41">
        <f t="shared" si="22"/>
        <v>-1.8697808954252437E-2</v>
      </c>
      <c r="Y10" s="68">
        <f t="shared" si="23"/>
        <v>1.3858376048445924E-3</v>
      </c>
      <c r="AA10" s="183">
        <v>53.47</v>
      </c>
      <c r="AB10" s="172">
        <f t="shared" si="5"/>
        <v>0.42436507936507933</v>
      </c>
      <c r="AC10" s="184">
        <f t="shared" si="6"/>
        <v>31.793529081728071</v>
      </c>
      <c r="AE10" s="208">
        <v>67985</v>
      </c>
      <c r="AF10" s="209">
        <f t="shared" si="7"/>
        <v>539.56349206349205</v>
      </c>
      <c r="AG10" s="210">
        <f t="shared" si="8"/>
        <v>39.991176470588236</v>
      </c>
      <c r="AI10" s="227">
        <v>42000</v>
      </c>
      <c r="AJ10" s="209">
        <f t="shared" si="9"/>
        <v>333.33333333333331</v>
      </c>
      <c r="AK10" s="222">
        <f t="shared" si="10"/>
        <v>24.705882352941178</v>
      </c>
      <c r="AL10" s="1" t="s">
        <v>67</v>
      </c>
    </row>
    <row r="11" spans="1:38" ht="12.75" customHeight="1" x14ac:dyDescent="0.2">
      <c r="A11" s="56">
        <v>44013</v>
      </c>
      <c r="B11" s="58">
        <v>1.9</v>
      </c>
      <c r="C11" s="59">
        <f t="shared" si="11"/>
        <v>1734.7006864828722</v>
      </c>
      <c r="D11" s="24"/>
      <c r="E11" s="25">
        <f t="shared" si="12"/>
        <v>1500</v>
      </c>
      <c r="F11" s="28">
        <v>1700</v>
      </c>
      <c r="G11" s="29">
        <f t="shared" si="13"/>
        <v>0</v>
      </c>
      <c r="H11" s="37"/>
      <c r="I11" s="67">
        <f t="shared" si="2"/>
        <v>0.15646712432191484</v>
      </c>
      <c r="J11" s="36">
        <f t="shared" si="14"/>
        <v>0.13333333333333333</v>
      </c>
      <c r="K11" s="68">
        <f t="shared" si="15"/>
        <v>-2.0003846630872284E-2</v>
      </c>
      <c r="L11" s="37"/>
      <c r="M11" s="153">
        <v>75.259999999999991</v>
      </c>
      <c r="N11" s="38">
        <f t="shared" si="3"/>
        <v>23.049437768839656</v>
      </c>
      <c r="O11" s="39">
        <f t="shared" si="4"/>
        <v>19.930906191868193</v>
      </c>
      <c r="P11" s="40">
        <f t="shared" si="16"/>
        <v>22.588360350783951</v>
      </c>
      <c r="Q11" s="41">
        <f t="shared" si="17"/>
        <v>-0.46107741805570512</v>
      </c>
      <c r="R11" s="68">
        <f t="shared" si="18"/>
        <v>2.0412168519336686E-2</v>
      </c>
      <c r="S11" s="2"/>
      <c r="T11" s="86">
        <v>133</v>
      </c>
      <c r="U11" s="38">
        <f t="shared" si="19"/>
        <v>13.042862304382497</v>
      </c>
      <c r="V11" s="39">
        <f t="shared" si="20"/>
        <v>11.278195488721805</v>
      </c>
      <c r="W11" s="40">
        <f t="shared" si="21"/>
        <v>12.781954887218046</v>
      </c>
      <c r="X11" s="41">
        <f t="shared" si="22"/>
        <v>-0.26090741716445187</v>
      </c>
      <c r="Y11" s="68">
        <f t="shared" si="23"/>
        <v>2.0412168519336527E-2</v>
      </c>
      <c r="AA11" s="183">
        <v>53.47</v>
      </c>
      <c r="AB11" s="172">
        <f t="shared" si="5"/>
        <v>0.4020300751879699</v>
      </c>
      <c r="AC11" s="184">
        <f t="shared" si="6"/>
        <v>31.793529081728071</v>
      </c>
      <c r="AE11" s="199">
        <v>45323.34</v>
      </c>
      <c r="AF11" s="200">
        <f t="shared" si="7"/>
        <v>340.77699248120297</v>
      </c>
      <c r="AG11" s="201">
        <f t="shared" si="8"/>
        <v>26.660788235294117</v>
      </c>
      <c r="AI11" s="217">
        <v>31000</v>
      </c>
      <c r="AJ11" s="200">
        <f t="shared" si="9"/>
        <v>233.08270676691728</v>
      </c>
      <c r="AK11" s="221">
        <f t="shared" si="10"/>
        <v>18.235294117647058</v>
      </c>
    </row>
    <row r="12" spans="1:38" ht="12.75" customHeight="1" x14ac:dyDescent="0.2">
      <c r="A12" s="56">
        <v>44044</v>
      </c>
      <c r="B12" s="58">
        <v>2.7</v>
      </c>
      <c r="C12" s="59">
        <f t="shared" si="11"/>
        <v>1781.5376050179098</v>
      </c>
      <c r="D12" s="24"/>
      <c r="E12" s="25">
        <f t="shared" si="12"/>
        <v>1500</v>
      </c>
      <c r="F12" s="28">
        <v>1700</v>
      </c>
      <c r="G12" s="29">
        <f t="shared" si="13"/>
        <v>0</v>
      </c>
      <c r="H12" s="37"/>
      <c r="I12" s="67">
        <f t="shared" si="2"/>
        <v>0.1876917366786065</v>
      </c>
      <c r="J12" s="36">
        <f t="shared" si="14"/>
        <v>0.13333333333333333</v>
      </c>
      <c r="K12" s="68">
        <f t="shared" si="15"/>
        <v>-4.576810772236832E-2</v>
      </c>
      <c r="L12" s="37"/>
      <c r="M12" s="153">
        <v>77.5</v>
      </c>
      <c r="N12" s="38">
        <f t="shared" si="3"/>
        <v>22.987582000231093</v>
      </c>
      <c r="O12" s="39">
        <f t="shared" si="4"/>
        <v>19.35483870967742</v>
      </c>
      <c r="P12" s="40">
        <f t="shared" si="16"/>
        <v>21.93548387096774</v>
      </c>
      <c r="Q12" s="41">
        <f t="shared" si="17"/>
        <v>-1.0520981292633529</v>
      </c>
      <c r="R12" s="68">
        <f t="shared" si="18"/>
        <v>4.7963297069358736E-2</v>
      </c>
      <c r="S12" s="2"/>
      <c r="T12" s="86">
        <v>133</v>
      </c>
      <c r="U12" s="38">
        <f t="shared" si="19"/>
        <v>13.395019586600824</v>
      </c>
      <c r="V12" s="39">
        <f t="shared" si="20"/>
        <v>11.278195488721805</v>
      </c>
      <c r="W12" s="40">
        <f t="shared" si="21"/>
        <v>12.781954887218046</v>
      </c>
      <c r="X12" s="41">
        <f t="shared" si="22"/>
        <v>-0.61306469938277885</v>
      </c>
      <c r="Y12" s="68">
        <f t="shared" si="23"/>
        <v>4.7963297069358576E-2</v>
      </c>
      <c r="AA12" s="183">
        <v>56.68</v>
      </c>
      <c r="AB12" s="172">
        <f t="shared" si="5"/>
        <v>0.42616541353383458</v>
      </c>
      <c r="AC12" s="184">
        <f t="shared" si="6"/>
        <v>29.992942836979534</v>
      </c>
      <c r="AE12" s="199">
        <v>45323.34</v>
      </c>
      <c r="AF12" s="200">
        <f t="shared" si="7"/>
        <v>340.77699248120297</v>
      </c>
      <c r="AG12" s="201">
        <f t="shared" si="8"/>
        <v>26.660788235294117</v>
      </c>
      <c r="AI12" s="217">
        <v>31000</v>
      </c>
      <c r="AJ12" s="200">
        <f t="shared" si="9"/>
        <v>233.08270676691728</v>
      </c>
      <c r="AK12" s="221">
        <f t="shared" si="10"/>
        <v>18.235294117647058</v>
      </c>
    </row>
    <row r="13" spans="1:38" ht="12.75" customHeight="1" x14ac:dyDescent="0.2">
      <c r="A13" s="56">
        <v>44075</v>
      </c>
      <c r="B13" s="58">
        <v>2.8</v>
      </c>
      <c r="C13" s="59">
        <f t="shared" si="11"/>
        <v>1831.4206579584113</v>
      </c>
      <c r="D13" s="24"/>
      <c r="E13" s="25">
        <f t="shared" si="12"/>
        <v>1500</v>
      </c>
      <c r="F13" s="28">
        <v>1700</v>
      </c>
      <c r="G13" s="29">
        <f t="shared" si="13"/>
        <v>0</v>
      </c>
      <c r="H13" s="37"/>
      <c r="I13" s="67">
        <f t="shared" si="2"/>
        <v>0.22094710530560754</v>
      </c>
      <c r="J13" s="36">
        <f t="shared" si="14"/>
        <v>0.13333333333333333</v>
      </c>
      <c r="K13" s="68">
        <f t="shared" si="15"/>
        <v>-7.1758859652109305E-2</v>
      </c>
      <c r="L13" s="37"/>
      <c r="M13" s="153">
        <v>79.56</v>
      </c>
      <c r="N13" s="38">
        <f t="shared" si="3"/>
        <v>23.01936473049788</v>
      </c>
      <c r="O13" s="39">
        <f t="shared" si="4"/>
        <v>18.85369532428356</v>
      </c>
      <c r="P13" s="40">
        <f t="shared" si="16"/>
        <v>21.367521367521366</v>
      </c>
      <c r="Q13" s="41">
        <f t="shared" si="17"/>
        <v>-1.6518433629765141</v>
      </c>
      <c r="R13" s="68">
        <f t="shared" si="18"/>
        <v>7.7306269387300869E-2</v>
      </c>
      <c r="S13" s="2"/>
      <c r="T13" s="86">
        <v>139</v>
      </c>
      <c r="U13" s="38">
        <f t="shared" si="19"/>
        <v>13.175688186751161</v>
      </c>
      <c r="V13" s="39">
        <f t="shared" si="20"/>
        <v>10.791366906474821</v>
      </c>
      <c r="W13" s="40">
        <f t="shared" si="21"/>
        <v>12.23021582733813</v>
      </c>
      <c r="X13" s="41">
        <f t="shared" si="22"/>
        <v>-0.94547235941303143</v>
      </c>
      <c r="Y13" s="68">
        <f t="shared" si="23"/>
        <v>7.7306269387300799E-2</v>
      </c>
      <c r="AA13" s="183">
        <v>59.49</v>
      </c>
      <c r="AB13" s="172">
        <f t="shared" si="5"/>
        <v>0.4279856115107914</v>
      </c>
      <c r="AC13" s="184">
        <f t="shared" si="6"/>
        <v>28.576231299378044</v>
      </c>
      <c r="AE13" s="199">
        <v>45323.34</v>
      </c>
      <c r="AF13" s="200">
        <f t="shared" si="7"/>
        <v>326.06719424460431</v>
      </c>
      <c r="AG13" s="201">
        <f t="shared" si="8"/>
        <v>26.660788235294117</v>
      </c>
      <c r="AI13" s="217">
        <v>31000</v>
      </c>
      <c r="AJ13" s="200">
        <f t="shared" si="9"/>
        <v>223.02158273381295</v>
      </c>
      <c r="AK13" s="221">
        <f t="shared" si="10"/>
        <v>18.235294117647058</v>
      </c>
    </row>
    <row r="14" spans="1:38" ht="12.75" customHeight="1" x14ac:dyDescent="0.2">
      <c r="A14" s="56">
        <v>44105</v>
      </c>
      <c r="B14" s="58">
        <v>3.8</v>
      </c>
      <c r="C14" s="59">
        <f t="shared" si="11"/>
        <v>1901.014642960831</v>
      </c>
      <c r="D14" s="24"/>
      <c r="E14" s="25">
        <f t="shared" si="12"/>
        <v>1500</v>
      </c>
      <c r="F14" s="28">
        <v>1700</v>
      </c>
      <c r="G14" s="29">
        <f t="shared" si="13"/>
        <v>0</v>
      </c>
      <c r="H14" s="37"/>
      <c r="I14" s="67">
        <f t="shared" si="2"/>
        <v>0.26734309530722067</v>
      </c>
      <c r="J14" s="36">
        <f t="shared" si="14"/>
        <v>0.13333333333333333</v>
      </c>
      <c r="K14" s="68">
        <f t="shared" si="15"/>
        <v>-0.10574071257428644</v>
      </c>
      <c r="L14" s="37"/>
      <c r="M14" s="153">
        <v>82.35</v>
      </c>
      <c r="N14" s="38">
        <f t="shared" si="3"/>
        <v>23.08457368501313</v>
      </c>
      <c r="O14" s="39">
        <f t="shared" si="4"/>
        <v>18.214936247723134</v>
      </c>
      <c r="P14" s="40">
        <f t="shared" si="16"/>
        <v>20.64359441408622</v>
      </c>
      <c r="Q14" s="41">
        <f t="shared" si="17"/>
        <v>-2.4409792709269098</v>
      </c>
      <c r="R14" s="68">
        <f t="shared" si="18"/>
        <v>0.11824390762401824</v>
      </c>
      <c r="S14" s="2"/>
      <c r="T14" s="86">
        <v>171</v>
      </c>
      <c r="U14" s="38">
        <f t="shared" si="19"/>
        <v>11.117044695677373</v>
      </c>
      <c r="V14" s="39">
        <f t="shared" si="20"/>
        <v>8.7719298245614041</v>
      </c>
      <c r="W14" s="40">
        <f t="shared" si="21"/>
        <v>9.9415204678362574</v>
      </c>
      <c r="X14" s="41">
        <f t="shared" si="22"/>
        <v>-1.175524227841116</v>
      </c>
      <c r="Y14" s="68">
        <f t="shared" si="23"/>
        <v>0.11824390762401814</v>
      </c>
      <c r="AA14" s="183">
        <v>61.84</v>
      </c>
      <c r="AB14" s="172">
        <f t="shared" si="5"/>
        <v>0.36163742690058481</v>
      </c>
      <c r="AC14" s="184">
        <f t="shared" si="6"/>
        <v>27.490297542043983</v>
      </c>
      <c r="AE14" s="199">
        <v>51240.009999999995</v>
      </c>
      <c r="AF14" s="200">
        <f t="shared" si="7"/>
        <v>299.64918128654966</v>
      </c>
      <c r="AG14" s="201">
        <f t="shared" si="8"/>
        <v>30.141182352941172</v>
      </c>
      <c r="AI14" s="217">
        <v>31000</v>
      </c>
      <c r="AJ14" s="200">
        <f t="shared" si="9"/>
        <v>181.28654970760235</v>
      </c>
      <c r="AK14" s="221">
        <f t="shared" si="10"/>
        <v>18.235294117647058</v>
      </c>
    </row>
    <row r="15" spans="1:38" ht="12.75" customHeight="1" x14ac:dyDescent="0.2">
      <c r="A15" s="56">
        <v>44136</v>
      </c>
      <c r="B15" s="58">
        <v>3.2</v>
      </c>
      <c r="C15" s="59">
        <f t="shared" si="11"/>
        <v>1961.8471115355776</v>
      </c>
      <c r="D15" s="24"/>
      <c r="E15" s="25">
        <f t="shared" si="12"/>
        <v>1500</v>
      </c>
      <c r="F15" s="28">
        <v>1700</v>
      </c>
      <c r="G15" s="29">
        <f t="shared" si="13"/>
        <v>0</v>
      </c>
      <c r="H15" s="37"/>
      <c r="I15" s="67">
        <f t="shared" si="2"/>
        <v>0.30789807435705174</v>
      </c>
      <c r="J15" s="36">
        <f t="shared" si="14"/>
        <v>0.13333333333333333</v>
      </c>
      <c r="K15" s="68">
        <f t="shared" si="15"/>
        <v>-0.13346968272702175</v>
      </c>
      <c r="L15" s="37"/>
      <c r="M15" s="153">
        <v>85.564999999999998</v>
      </c>
      <c r="N15" s="38">
        <f t="shared" si="3"/>
        <v>22.928149494952113</v>
      </c>
      <c r="O15" s="39">
        <f t="shared" si="4"/>
        <v>17.530532343832174</v>
      </c>
      <c r="P15" s="40">
        <f t="shared" si="16"/>
        <v>19.867936656343133</v>
      </c>
      <c r="Q15" s="41">
        <f t="shared" si="17"/>
        <v>-3.0602128386089795</v>
      </c>
      <c r="R15" s="68">
        <f t="shared" si="18"/>
        <v>0.15402771266798665</v>
      </c>
      <c r="S15" s="2"/>
      <c r="T15" s="86">
        <v>160.5</v>
      </c>
      <c r="U15" s="38">
        <f t="shared" si="19"/>
        <v>12.22334648931824</v>
      </c>
      <c r="V15" s="39">
        <f t="shared" si="20"/>
        <v>9.3457943925233646</v>
      </c>
      <c r="W15" s="40">
        <f t="shared" si="21"/>
        <v>10.59190031152648</v>
      </c>
      <c r="X15" s="41">
        <f t="shared" si="22"/>
        <v>-1.6314461777917604</v>
      </c>
      <c r="Y15" s="68">
        <f t="shared" si="23"/>
        <v>0.15402771266798679</v>
      </c>
      <c r="AA15" s="183">
        <v>63.6</v>
      </c>
      <c r="AB15" s="172">
        <f t="shared" si="5"/>
        <v>0.39626168224299069</v>
      </c>
      <c r="AC15" s="184">
        <f t="shared" si="6"/>
        <v>26.729559748427672</v>
      </c>
      <c r="AE15" s="199">
        <v>51240.009999999995</v>
      </c>
      <c r="AF15" s="200">
        <f t="shared" si="7"/>
        <v>319.25239875389406</v>
      </c>
      <c r="AG15" s="201">
        <f t="shared" si="8"/>
        <v>30.141182352941172</v>
      </c>
      <c r="AI15" s="217">
        <v>31000</v>
      </c>
      <c r="AJ15" s="200">
        <f t="shared" si="9"/>
        <v>193.14641744548285</v>
      </c>
      <c r="AK15" s="221">
        <f t="shared" si="10"/>
        <v>18.235294117647058</v>
      </c>
    </row>
    <row r="16" spans="1:38" ht="12.75" customHeight="1" thickBot="1" x14ac:dyDescent="0.3">
      <c r="A16" s="56">
        <v>44166</v>
      </c>
      <c r="B16" s="58">
        <v>4</v>
      </c>
      <c r="C16" s="59">
        <f t="shared" si="11"/>
        <v>2040.3209959970009</v>
      </c>
      <c r="D16" s="24"/>
      <c r="E16" s="25">
        <f t="shared" si="12"/>
        <v>1500</v>
      </c>
      <c r="F16" s="151">
        <v>1850</v>
      </c>
      <c r="G16" s="29">
        <f t="shared" si="13"/>
        <v>8.8235294117647065E-2</v>
      </c>
      <c r="H16" s="37"/>
      <c r="I16" s="69">
        <f t="shared" si="2"/>
        <v>0.36021399733133391</v>
      </c>
      <c r="J16" s="70">
        <f t="shared" si="14"/>
        <v>0.23333333333333334</v>
      </c>
      <c r="K16" s="71">
        <f t="shared" si="15"/>
        <v>-9.3279928192867859E-2</v>
      </c>
      <c r="L16" s="37"/>
      <c r="M16" s="154">
        <v>88.41</v>
      </c>
      <c r="N16" s="88">
        <f t="shared" si="3"/>
        <v>23.077943626252697</v>
      </c>
      <c r="O16" s="89">
        <f t="shared" si="4"/>
        <v>16.966406515100104</v>
      </c>
      <c r="P16" s="90">
        <f t="shared" si="16"/>
        <v>20.925234701956793</v>
      </c>
      <c r="Q16" s="91">
        <f t="shared" si="17"/>
        <v>-2.1527089242959043</v>
      </c>
      <c r="R16" s="71">
        <f t="shared" si="18"/>
        <v>0.10287621405243291</v>
      </c>
      <c r="S16" s="2"/>
      <c r="T16" s="87">
        <v>156</v>
      </c>
      <c r="U16" s="88">
        <f t="shared" si="19"/>
        <v>13.078980743570519</v>
      </c>
      <c r="V16" s="89">
        <f t="shared" si="20"/>
        <v>9.615384615384615</v>
      </c>
      <c r="W16" s="90">
        <f t="shared" si="21"/>
        <v>11.858974358974359</v>
      </c>
      <c r="X16" s="91">
        <f t="shared" si="22"/>
        <v>-1.2200063845961591</v>
      </c>
      <c r="Y16" s="71">
        <f t="shared" si="23"/>
        <v>0.10287621405243287</v>
      </c>
      <c r="AA16" s="185">
        <v>67.099999999999994</v>
      </c>
      <c r="AB16" s="186">
        <f t="shared" si="5"/>
        <v>0.4301282051282051</v>
      </c>
      <c r="AC16" s="187">
        <f t="shared" si="6"/>
        <v>27.570789865871834</v>
      </c>
      <c r="AE16" s="211">
        <v>74151.67</v>
      </c>
      <c r="AF16" s="212">
        <f t="shared" si="7"/>
        <v>475.33121794871795</v>
      </c>
      <c r="AG16" s="213">
        <f t="shared" si="8"/>
        <v>40.081983783783784</v>
      </c>
      <c r="AI16" s="228">
        <v>46500</v>
      </c>
      <c r="AJ16" s="212">
        <f t="shared" si="9"/>
        <v>298.07692307692309</v>
      </c>
      <c r="AK16" s="223">
        <f t="shared" si="10"/>
        <v>25.135135135135137</v>
      </c>
      <c r="AL16" s="1" t="s">
        <v>67</v>
      </c>
    </row>
    <row r="17" spans="1:38" ht="16.5" thickBot="1" x14ac:dyDescent="0.3">
      <c r="A17" s="57" t="s">
        <v>3</v>
      </c>
      <c r="B17" s="61">
        <f>+(C16-C3)/C3</f>
        <v>0.36021399733133391</v>
      </c>
      <c r="C17" s="62">
        <f>C16-C3</f>
        <v>540.32099599700086</v>
      </c>
      <c r="D17" s="73">
        <f>+(E16-E3)/E3</f>
        <v>0</v>
      </c>
      <c r="E17" s="74">
        <f>E16-E3</f>
        <v>0</v>
      </c>
      <c r="F17" s="75">
        <f>F16-F3</f>
        <v>350</v>
      </c>
      <c r="G17" s="48">
        <f>+(F16-F3)/F3</f>
        <v>0.23333333333333334</v>
      </c>
      <c r="H17" s="42"/>
      <c r="I17" s="43"/>
      <c r="J17" s="43"/>
      <c r="K17" s="43"/>
      <c r="L17" s="42"/>
      <c r="M17" s="92">
        <f>+(M16-M3)/M3</f>
        <v>0.40333333333333327</v>
      </c>
      <c r="N17" s="44">
        <f>+(N16-N3)/N3</f>
        <v>-3.0726367697386747E-2</v>
      </c>
      <c r="O17" s="45">
        <f>+(O16-O3)/O3</f>
        <v>-0.28741092636579563</v>
      </c>
      <c r="P17" s="93">
        <f>+(P16-P3)/P3</f>
        <v>-0.12114014251781473</v>
      </c>
      <c r="Q17" s="94"/>
      <c r="R17" s="95"/>
      <c r="S17" s="2"/>
      <c r="T17" s="92">
        <f>+(T16-T3)/T3</f>
        <v>1.1296928327645051</v>
      </c>
      <c r="U17" s="44">
        <f>+(U16-U3)/U3</f>
        <v>-0.36130977368897299</v>
      </c>
      <c r="V17" s="45">
        <f>+(V16-V3)/V3</f>
        <v>-0.53044871794871795</v>
      </c>
      <c r="W17" s="93">
        <f>+(W16-W3)/W3</f>
        <v>-0.42088675213675208</v>
      </c>
      <c r="X17" s="94"/>
      <c r="Y17" s="95"/>
      <c r="AA17" s="224">
        <f t="shared" ref="AA17:AC17" si="24">+(AA16-AA3)/AA3</f>
        <v>0.25796775403074595</v>
      </c>
      <c r="AB17" s="224">
        <f t="shared" si="24"/>
        <v>-0.40931962831569135</v>
      </c>
      <c r="AC17" s="224">
        <f t="shared" si="24"/>
        <v>-1.958271236959748E-2</v>
      </c>
      <c r="AE17" s="225">
        <f t="shared" ref="AE17:AK17" si="25">+(AE16-AE3)/AE3</f>
        <v>0.35026630512272028</v>
      </c>
      <c r="AF17" s="225">
        <f t="shared" si="25"/>
        <v>-0.36598072531897907</v>
      </c>
      <c r="AG17" s="225">
        <f t="shared" si="25"/>
        <v>9.4810517667070562E-2</v>
      </c>
      <c r="AI17" s="230">
        <f t="shared" si="25"/>
        <v>0.10714285714285714</v>
      </c>
      <c r="AJ17" s="225">
        <f t="shared" si="25"/>
        <v>-0.48013965201465197</v>
      </c>
      <c r="AK17" s="225">
        <f t="shared" si="25"/>
        <v>-0.10231660231660225</v>
      </c>
    </row>
    <row r="18" spans="1:38" ht="12.75" customHeight="1" x14ac:dyDescent="0.2">
      <c r="A18" s="56">
        <v>44197</v>
      </c>
      <c r="B18" s="58">
        <v>4</v>
      </c>
      <c r="C18" s="59">
        <f>+((B18/100)+1)*C16</f>
        <v>2121.9338358368809</v>
      </c>
      <c r="D18" s="63">
        <v>8</v>
      </c>
      <c r="E18" s="25">
        <f>+((D18/100)+1)*E16</f>
        <v>1620</v>
      </c>
      <c r="F18" s="28">
        <v>1850</v>
      </c>
      <c r="G18" s="29">
        <f>+(F18-F16)/F16</f>
        <v>0</v>
      </c>
      <c r="H18" s="37"/>
      <c r="I18" s="64">
        <f t="shared" ref="I18:I29" si="26">+(C18-E18)/E18</f>
        <v>0.30983570113387709</v>
      </c>
      <c r="J18" s="65">
        <f t="shared" ref="J18:J29" si="27">+(F18-E18)/E18</f>
        <v>0.1419753086419753</v>
      </c>
      <c r="K18" s="66">
        <f t="shared" ref="K18:K29" si="28">+(F18-C18)/C18</f>
        <v>-0.1281537771085268</v>
      </c>
      <c r="L18" s="37"/>
      <c r="M18" s="81">
        <v>91.284999999999997</v>
      </c>
      <c r="N18" s="82">
        <f t="shared" si="3"/>
        <v>23.245153484547089</v>
      </c>
      <c r="O18" s="83">
        <f t="shared" si="4"/>
        <v>17.746617735663033</v>
      </c>
      <c r="P18" s="84">
        <f t="shared" ref="P18:P29" si="29">F18/M18</f>
        <v>20.266199266034945</v>
      </c>
      <c r="Q18" s="85">
        <f>P18-N18</f>
        <v>-2.9789542185121434</v>
      </c>
      <c r="R18" s="66">
        <f>+(N18-P18)/P18</f>
        <v>0.14699126261453027</v>
      </c>
      <c r="S18" s="2"/>
      <c r="T18" s="81">
        <v>159.5</v>
      </c>
      <c r="U18" s="82">
        <f t="shared" ref="U18:U29" si="30">C18/T18</f>
        <v>13.303660412770414</v>
      </c>
      <c r="V18" s="83">
        <f t="shared" ref="V18:V29" si="31">E18/T18</f>
        <v>10.156739811912226</v>
      </c>
      <c r="W18" s="84">
        <f t="shared" ref="W18:W29" si="32">F18/T18</f>
        <v>11.598746081504702</v>
      </c>
      <c r="X18" s="85">
        <f>W18-U18</f>
        <v>-1.7049143312657122</v>
      </c>
      <c r="Y18" s="66">
        <f>+(U18-W18)/W18</f>
        <v>0.14699126261453033</v>
      </c>
      <c r="AA18" s="180">
        <v>71.900000000000006</v>
      </c>
      <c r="AB18" s="181">
        <f t="shared" ref="AB18:AB29" si="33">AA18/T18</f>
        <v>0.45078369905956117</v>
      </c>
      <c r="AC18" s="182">
        <f t="shared" ref="AC18:AC29" si="34">F18/AA18</f>
        <v>25.730180806675936</v>
      </c>
      <c r="AE18" s="196">
        <v>54550.899999999994</v>
      </c>
      <c r="AF18" s="197">
        <f t="shared" ref="AF18:AF29" si="35">AE18/T18</f>
        <v>342.01191222570532</v>
      </c>
      <c r="AG18" s="198">
        <f t="shared" ref="AG18:AG29" si="36">AE18/F18</f>
        <v>29.486972972972971</v>
      </c>
      <c r="AI18" s="216">
        <v>34000</v>
      </c>
      <c r="AJ18" s="197">
        <f t="shared" ref="AJ18:AJ29" si="37">AI18/T18</f>
        <v>213.16614420062695</v>
      </c>
      <c r="AK18" s="220">
        <f t="shared" ref="AK18:AK29" si="38">AI18/F18</f>
        <v>18.378378378378379</v>
      </c>
    </row>
    <row r="19" spans="1:38" ht="12.75" customHeight="1" x14ac:dyDescent="0.2">
      <c r="A19" s="56">
        <v>44228</v>
      </c>
      <c r="B19" s="60">
        <v>3.6</v>
      </c>
      <c r="C19" s="59">
        <f t="shared" si="11"/>
        <v>2198.3234539270088</v>
      </c>
      <c r="D19" s="63">
        <v>7</v>
      </c>
      <c r="E19" s="25">
        <f t="shared" si="12"/>
        <v>1733.4</v>
      </c>
      <c r="F19" s="28">
        <v>1850</v>
      </c>
      <c r="G19" s="29">
        <f t="shared" ref="G19:G29" si="39">+(F19-F18)/F18</f>
        <v>0</v>
      </c>
      <c r="H19" s="37"/>
      <c r="I19" s="67">
        <f t="shared" si="26"/>
        <v>0.26821475362121189</v>
      </c>
      <c r="J19" s="36">
        <f t="shared" si="27"/>
        <v>6.7266643590631073E-2</v>
      </c>
      <c r="K19" s="68">
        <f t="shared" si="28"/>
        <v>-0.15844959180359736</v>
      </c>
      <c r="L19" s="37"/>
      <c r="M19" s="86">
        <v>94.039999999999992</v>
      </c>
      <c r="N19" s="38">
        <f t="shared" si="3"/>
        <v>23.376472287611751</v>
      </c>
      <c r="O19" s="39">
        <f t="shared" si="4"/>
        <v>18.432581880051046</v>
      </c>
      <c r="P19" s="40">
        <f t="shared" si="29"/>
        <v>19.672479795831563</v>
      </c>
      <c r="Q19" s="41">
        <f t="shared" ref="Q19:Q29" si="40">P19-N19</f>
        <v>-3.7039924917801876</v>
      </c>
      <c r="R19" s="68">
        <f t="shared" ref="R19:R29" si="41">+(N19-P19)/P19</f>
        <v>0.18828294806865339</v>
      </c>
      <c r="S19" s="2"/>
      <c r="T19" s="86">
        <v>148</v>
      </c>
      <c r="U19" s="38">
        <f>C19/T19</f>
        <v>14.853536850858168</v>
      </c>
      <c r="V19" s="39">
        <f t="shared" si="31"/>
        <v>11.712162162162162</v>
      </c>
      <c r="W19" s="40">
        <f t="shared" si="32"/>
        <v>12.5</v>
      </c>
      <c r="X19" s="41">
        <f t="shared" ref="X19:X29" si="42">W19-U19</f>
        <v>-2.353536850858168</v>
      </c>
      <c r="Y19" s="68">
        <f t="shared" ref="Y19:Y29" si="43">+(U19-W19)/W19</f>
        <v>0.18828294806865345</v>
      </c>
      <c r="AA19" s="183">
        <v>74.599999999999994</v>
      </c>
      <c r="AB19" s="172">
        <f t="shared" si="33"/>
        <v>0.50405405405405401</v>
      </c>
      <c r="AC19" s="184">
        <f t="shared" si="34"/>
        <v>24.798927613941022</v>
      </c>
      <c r="AE19" s="199">
        <v>57861.789999999994</v>
      </c>
      <c r="AF19" s="200">
        <f t="shared" si="35"/>
        <v>390.95804054054048</v>
      </c>
      <c r="AG19" s="201">
        <f t="shared" si="36"/>
        <v>31.276643243243239</v>
      </c>
      <c r="AI19" s="217">
        <v>34000</v>
      </c>
      <c r="AJ19" s="200">
        <f t="shared" si="37"/>
        <v>229.72972972972974</v>
      </c>
      <c r="AK19" s="221">
        <f t="shared" si="38"/>
        <v>18.378378378378379</v>
      </c>
    </row>
    <row r="20" spans="1:38" ht="12.75" customHeight="1" x14ac:dyDescent="0.2">
      <c r="A20" s="56">
        <v>44256</v>
      </c>
      <c r="B20" s="60">
        <v>4.8</v>
      </c>
      <c r="C20" s="59">
        <f t="shared" si="11"/>
        <v>2303.8429797155054</v>
      </c>
      <c r="D20" s="63">
        <v>7</v>
      </c>
      <c r="E20" s="25">
        <f t="shared" si="12"/>
        <v>1854.7380000000003</v>
      </c>
      <c r="F20" s="28">
        <v>1850</v>
      </c>
      <c r="G20" s="29">
        <f t="shared" si="39"/>
        <v>0</v>
      </c>
      <c r="H20" s="37"/>
      <c r="I20" s="67">
        <f t="shared" si="26"/>
        <v>0.24213931008881312</v>
      </c>
      <c r="J20" s="36">
        <f t="shared" si="27"/>
        <v>-2.5545387003448913E-3</v>
      </c>
      <c r="K20" s="68">
        <f t="shared" si="28"/>
        <v>-0.19699388530877618</v>
      </c>
      <c r="L20" s="37"/>
      <c r="M20" s="86">
        <v>96.59</v>
      </c>
      <c r="N20" s="38">
        <f>C20/M20</f>
        <v>23.851775336116631</v>
      </c>
      <c r="O20" s="39">
        <f t="shared" si="4"/>
        <v>19.202174138109537</v>
      </c>
      <c r="P20" s="40">
        <f t="shared" si="29"/>
        <v>19.153121441142975</v>
      </c>
      <c r="Q20" s="41">
        <f t="shared" si="40"/>
        <v>-4.6986538949736563</v>
      </c>
      <c r="R20" s="68">
        <f t="shared" si="41"/>
        <v>0.24532052957594891</v>
      </c>
      <c r="S20" s="2"/>
      <c r="T20" s="86">
        <v>143.5</v>
      </c>
      <c r="U20" s="38">
        <f t="shared" si="30"/>
        <v>16.054654910909445</v>
      </c>
      <c r="V20" s="39">
        <f t="shared" si="31"/>
        <v>12.925003484320559</v>
      </c>
      <c r="W20" s="40">
        <f t="shared" si="32"/>
        <v>12.89198606271777</v>
      </c>
      <c r="X20" s="41">
        <f t="shared" si="42"/>
        <v>-3.1626688481916752</v>
      </c>
      <c r="Y20" s="68">
        <f t="shared" si="43"/>
        <v>0.24532052957594885</v>
      </c>
      <c r="AA20" s="183">
        <v>80.5</v>
      </c>
      <c r="AB20" s="172">
        <f t="shared" si="33"/>
        <v>0.56097560975609762</v>
      </c>
      <c r="AC20" s="184">
        <f t="shared" si="34"/>
        <v>22.981366459627328</v>
      </c>
      <c r="AE20" s="199">
        <v>61172.679999999993</v>
      </c>
      <c r="AF20" s="200">
        <f t="shared" si="35"/>
        <v>426.29045296167243</v>
      </c>
      <c r="AG20" s="201">
        <f t="shared" si="36"/>
        <v>33.066313513513506</v>
      </c>
      <c r="AI20" s="217">
        <v>34000</v>
      </c>
      <c r="AJ20" s="200">
        <f t="shared" si="37"/>
        <v>236.93379790940767</v>
      </c>
      <c r="AK20" s="221">
        <f t="shared" si="38"/>
        <v>18.378378378378379</v>
      </c>
    </row>
    <row r="21" spans="1:38" ht="12.75" customHeight="1" x14ac:dyDescent="0.2">
      <c r="A21" s="56">
        <v>44287</v>
      </c>
      <c r="B21" s="60">
        <v>4.0999999999999996</v>
      </c>
      <c r="C21" s="59">
        <f t="shared" si="11"/>
        <v>2398.3005418838411</v>
      </c>
      <c r="D21" s="24"/>
      <c r="E21" s="25">
        <f t="shared" si="12"/>
        <v>1854.7380000000003</v>
      </c>
      <c r="F21" s="28">
        <v>1850</v>
      </c>
      <c r="G21" s="29">
        <f t="shared" si="39"/>
        <v>0</v>
      </c>
      <c r="H21" s="37"/>
      <c r="I21" s="67">
        <f t="shared" si="26"/>
        <v>0.29306702180245442</v>
      </c>
      <c r="J21" s="36">
        <f t="shared" si="27"/>
        <v>-2.5545387003448913E-3</v>
      </c>
      <c r="K21" s="68">
        <f t="shared" si="28"/>
        <v>-0.2286204469824939</v>
      </c>
      <c r="L21" s="37"/>
      <c r="M21" s="86">
        <v>98.33</v>
      </c>
      <c r="N21" s="38">
        <f t="shared" si="3"/>
        <v>24.390323826745053</v>
      </c>
      <c r="O21" s="39">
        <f t="shared" si="4"/>
        <v>18.862381775653414</v>
      </c>
      <c r="P21" s="40">
        <f t="shared" si="29"/>
        <v>18.814197091426827</v>
      </c>
      <c r="Q21" s="41">
        <f t="shared" si="40"/>
        <v>-5.5761267353182262</v>
      </c>
      <c r="R21" s="68">
        <f t="shared" si="41"/>
        <v>0.29637867128856282</v>
      </c>
      <c r="S21" s="2"/>
      <c r="T21" s="86">
        <v>150.5</v>
      </c>
      <c r="U21" s="38">
        <f t="shared" si="30"/>
        <v>15.935551773314559</v>
      </c>
      <c r="V21" s="39">
        <f t="shared" si="31"/>
        <v>12.323840531561464</v>
      </c>
      <c r="W21" s="40">
        <f t="shared" si="32"/>
        <v>12.29235880398671</v>
      </c>
      <c r="X21" s="41">
        <f t="shared" si="42"/>
        <v>-3.6431929693278491</v>
      </c>
      <c r="Y21" s="68">
        <f t="shared" si="43"/>
        <v>0.29637867128856288</v>
      </c>
      <c r="AA21" s="183">
        <v>85.7</v>
      </c>
      <c r="AB21" s="172">
        <f t="shared" si="33"/>
        <v>0.56943521594684388</v>
      </c>
      <c r="AC21" s="184">
        <f t="shared" si="34"/>
        <v>21.586931155192531</v>
      </c>
      <c r="AE21" s="199">
        <v>62000.4</v>
      </c>
      <c r="AF21" s="200">
        <f t="shared" si="35"/>
        <v>411.96279069767445</v>
      </c>
      <c r="AG21" s="201">
        <f t="shared" si="36"/>
        <v>33.513729729729732</v>
      </c>
      <c r="AI21" s="217">
        <v>34000</v>
      </c>
      <c r="AJ21" s="200">
        <f t="shared" si="37"/>
        <v>225.91362126245846</v>
      </c>
      <c r="AK21" s="221">
        <f t="shared" si="38"/>
        <v>18.378378378378379</v>
      </c>
    </row>
    <row r="22" spans="1:38" ht="12.75" customHeight="1" x14ac:dyDescent="0.2">
      <c r="A22" s="56">
        <v>44317</v>
      </c>
      <c r="B22" s="60">
        <v>3.3</v>
      </c>
      <c r="C22" s="59">
        <f t="shared" si="11"/>
        <v>2477.4444597660076</v>
      </c>
      <c r="D22" s="24"/>
      <c r="E22" s="25">
        <f t="shared" si="12"/>
        <v>1854.7380000000003</v>
      </c>
      <c r="F22" s="28">
        <v>1850</v>
      </c>
      <c r="G22" s="29">
        <f t="shared" si="39"/>
        <v>0</v>
      </c>
      <c r="H22" s="37"/>
      <c r="I22" s="67">
        <f t="shared" si="26"/>
        <v>0.33573823352193533</v>
      </c>
      <c r="J22" s="36">
        <f t="shared" si="27"/>
        <v>-2.5545387003448913E-3</v>
      </c>
      <c r="K22" s="68">
        <f t="shared" si="28"/>
        <v>-0.25326277539447611</v>
      </c>
      <c r="L22" s="37"/>
      <c r="M22" s="86">
        <v>99.65</v>
      </c>
      <c r="N22" s="38">
        <f t="shared" si="3"/>
        <v>24.861459706633291</v>
      </c>
      <c r="O22" s="39">
        <f t="shared" si="4"/>
        <v>18.612523833416962</v>
      </c>
      <c r="P22" s="40">
        <f t="shared" si="29"/>
        <v>18.564977420973406</v>
      </c>
      <c r="Q22" s="41">
        <f t="shared" si="40"/>
        <v>-6.2964822856598843</v>
      </c>
      <c r="R22" s="68">
        <f t="shared" si="41"/>
        <v>0.33915916744108515</v>
      </c>
      <c r="S22" s="2"/>
      <c r="T22" s="86">
        <v>154</v>
      </c>
      <c r="U22" s="38">
        <f t="shared" si="30"/>
        <v>16.087301686792259</v>
      </c>
      <c r="V22" s="39">
        <f t="shared" si="31"/>
        <v>12.043753246753248</v>
      </c>
      <c r="W22" s="40">
        <f>F22/T22</f>
        <v>12.012987012987013</v>
      </c>
      <c r="X22" s="41">
        <f t="shared" si="42"/>
        <v>-4.0743146738052456</v>
      </c>
      <c r="Y22" s="68">
        <f t="shared" si="43"/>
        <v>0.33915916744108532</v>
      </c>
      <c r="AA22" s="183">
        <v>90.4</v>
      </c>
      <c r="AB22" s="172">
        <f t="shared" si="33"/>
        <v>0.5870129870129871</v>
      </c>
      <c r="AC22" s="184">
        <f t="shared" si="34"/>
        <v>20.464601769911503</v>
      </c>
      <c r="AE22" s="199">
        <v>66578.89</v>
      </c>
      <c r="AF22" s="200">
        <f t="shared" si="35"/>
        <v>432.33045454545453</v>
      </c>
      <c r="AG22" s="201">
        <f t="shared" si="36"/>
        <v>35.988589189189192</v>
      </c>
      <c r="AI22" s="217">
        <v>34000</v>
      </c>
      <c r="AJ22" s="200">
        <f t="shared" si="37"/>
        <v>220.77922077922079</v>
      </c>
      <c r="AK22" s="221">
        <f t="shared" si="38"/>
        <v>18.378378378378379</v>
      </c>
    </row>
    <row r="23" spans="1:38" ht="12.75" customHeight="1" x14ac:dyDescent="0.25">
      <c r="A23" s="56">
        <v>44348</v>
      </c>
      <c r="B23" s="60">
        <v>3.2</v>
      </c>
      <c r="C23" s="59">
        <f t="shared" si="11"/>
        <v>2556.7226824785198</v>
      </c>
      <c r="D23" s="24"/>
      <c r="E23" s="25">
        <f t="shared" si="12"/>
        <v>1854.7380000000003</v>
      </c>
      <c r="F23" s="28">
        <v>1850</v>
      </c>
      <c r="G23" s="29">
        <f t="shared" si="39"/>
        <v>0</v>
      </c>
      <c r="H23" s="37"/>
      <c r="I23" s="67">
        <f t="shared" si="26"/>
        <v>0.37848185699463721</v>
      </c>
      <c r="J23" s="36">
        <f t="shared" si="27"/>
        <v>-2.5545387003448913E-3</v>
      </c>
      <c r="K23" s="68">
        <f t="shared" si="28"/>
        <v>-0.2764174180179032</v>
      </c>
      <c r="L23" s="37"/>
      <c r="M23" s="86">
        <v>100.7</v>
      </c>
      <c r="N23" s="38">
        <f t="shared" si="3"/>
        <v>25.389500322527503</v>
      </c>
      <c r="O23" s="39">
        <f t="shared" si="4"/>
        <v>18.418450844091364</v>
      </c>
      <c r="P23" s="40">
        <f t="shared" si="29"/>
        <v>18.371400198609731</v>
      </c>
      <c r="Q23" s="41">
        <f t="shared" si="40"/>
        <v>-7.0181001239177725</v>
      </c>
      <c r="R23" s="68">
        <f t="shared" si="41"/>
        <v>0.38201226079919987</v>
      </c>
      <c r="S23" s="2"/>
      <c r="T23" s="86">
        <v>164.5</v>
      </c>
      <c r="U23" s="38">
        <f t="shared" si="30"/>
        <v>15.542387127528995</v>
      </c>
      <c r="V23" s="39">
        <f t="shared" si="31"/>
        <v>11.275003039513679</v>
      </c>
      <c r="W23" s="40">
        <f t="shared" si="32"/>
        <v>11.246200607902736</v>
      </c>
      <c r="X23" s="41">
        <f t="shared" si="42"/>
        <v>-4.296186519626259</v>
      </c>
      <c r="Y23" s="68">
        <f t="shared" si="43"/>
        <v>0.38201226079919975</v>
      </c>
      <c r="AA23" s="183">
        <v>90.4</v>
      </c>
      <c r="AB23" s="172">
        <f t="shared" si="33"/>
        <v>0.5495440729483283</v>
      </c>
      <c r="AC23" s="184">
        <f t="shared" si="34"/>
        <v>20.464601769911503</v>
      </c>
      <c r="AE23" s="208">
        <v>97579.1</v>
      </c>
      <c r="AF23" s="209">
        <f t="shared" si="35"/>
        <v>593.18601823708207</v>
      </c>
      <c r="AG23" s="210">
        <f t="shared" si="36"/>
        <v>52.745459459459461</v>
      </c>
      <c r="AI23" s="227">
        <v>51000</v>
      </c>
      <c r="AJ23" s="209">
        <f t="shared" si="37"/>
        <v>310.03039513677811</v>
      </c>
      <c r="AK23" s="222">
        <f t="shared" si="38"/>
        <v>27.567567567567568</v>
      </c>
      <c r="AL23" s="1" t="s">
        <v>67</v>
      </c>
    </row>
    <row r="24" spans="1:38" ht="12.75" customHeight="1" x14ac:dyDescent="0.2">
      <c r="A24" s="56">
        <v>44378</v>
      </c>
      <c r="B24" s="60">
        <v>3</v>
      </c>
      <c r="C24" s="59">
        <f t="shared" si="11"/>
        <v>2633.4243629528755</v>
      </c>
      <c r="D24" s="63">
        <v>5</v>
      </c>
      <c r="E24" s="25">
        <f t="shared" si="12"/>
        <v>1947.4749000000004</v>
      </c>
      <c r="F24" s="28">
        <v>1850</v>
      </c>
      <c r="G24" s="29">
        <f t="shared" si="39"/>
        <v>0</v>
      </c>
      <c r="H24" s="37"/>
      <c r="I24" s="67">
        <f t="shared" si="26"/>
        <v>0.35222505971854889</v>
      </c>
      <c r="J24" s="36">
        <f t="shared" si="27"/>
        <v>-5.0051941619376129E-2</v>
      </c>
      <c r="K24" s="68">
        <f t="shared" si="28"/>
        <v>-0.29749263885233324</v>
      </c>
      <c r="L24" s="37"/>
      <c r="M24" s="86">
        <v>101.625</v>
      </c>
      <c r="N24" s="38">
        <f t="shared" si="3"/>
        <v>25.913154863004927</v>
      </c>
      <c r="O24" s="39">
        <f t="shared" si="4"/>
        <v>19.163344649446497</v>
      </c>
      <c r="P24" s="40">
        <f t="shared" si="29"/>
        <v>18.204182041820417</v>
      </c>
      <c r="Q24" s="41">
        <f t="shared" si="40"/>
        <v>-7.7089728211845099</v>
      </c>
      <c r="R24" s="68">
        <f t="shared" si="41"/>
        <v>0.42347262862317614</v>
      </c>
      <c r="S24" s="2"/>
      <c r="T24" s="86">
        <v>177</v>
      </c>
      <c r="U24" s="38">
        <f t="shared" si="30"/>
        <v>14.878103745496471</v>
      </c>
      <c r="V24" s="39">
        <f t="shared" si="31"/>
        <v>11.002683050847461</v>
      </c>
      <c r="W24" s="40">
        <f t="shared" si="32"/>
        <v>10.451977401129943</v>
      </c>
      <c r="X24" s="41">
        <f t="shared" si="42"/>
        <v>-4.4261263443665282</v>
      </c>
      <c r="Y24" s="68">
        <f t="shared" si="43"/>
        <v>0.42347262862317597</v>
      </c>
      <c r="AA24" s="183">
        <v>90.4</v>
      </c>
      <c r="AB24" s="172">
        <f t="shared" si="33"/>
        <v>0.51073446327683614</v>
      </c>
      <c r="AC24" s="184">
        <f t="shared" si="34"/>
        <v>20.464601769911503</v>
      </c>
      <c r="AE24" s="199">
        <v>66578.89</v>
      </c>
      <c r="AF24" s="200">
        <f t="shared" si="35"/>
        <v>376.15192090395482</v>
      </c>
      <c r="AG24" s="201">
        <f t="shared" si="36"/>
        <v>35.988589189189192</v>
      </c>
      <c r="AI24" s="217">
        <v>34000</v>
      </c>
      <c r="AJ24" s="200">
        <f t="shared" si="37"/>
        <v>192.09039548022599</v>
      </c>
      <c r="AK24" s="221">
        <f t="shared" si="38"/>
        <v>18.378378378378379</v>
      </c>
    </row>
    <row r="25" spans="1:38" ht="12.75" customHeight="1" x14ac:dyDescent="0.2">
      <c r="A25" s="56">
        <v>44409</v>
      </c>
      <c r="B25" s="60">
        <v>2.5</v>
      </c>
      <c r="C25" s="59">
        <f t="shared" si="11"/>
        <v>2699.2599720266971</v>
      </c>
      <c r="D25" s="24"/>
      <c r="E25" s="25">
        <f t="shared" si="12"/>
        <v>1947.4749000000004</v>
      </c>
      <c r="F25" s="151">
        <v>2100</v>
      </c>
      <c r="G25" s="29">
        <f t="shared" si="39"/>
        <v>0.13513513513513514</v>
      </c>
      <c r="H25" s="37"/>
      <c r="I25" s="67">
        <f t="shared" si="26"/>
        <v>0.38603068621151243</v>
      </c>
      <c r="J25" s="36">
        <f t="shared" si="27"/>
        <v>7.8319417621248721E-2</v>
      </c>
      <c r="K25" s="68">
        <f t="shared" si="28"/>
        <v>-0.2220089869953327</v>
      </c>
      <c r="L25" s="37"/>
      <c r="M25" s="86">
        <v>102.63</v>
      </c>
      <c r="N25" s="38">
        <f t="shared" si="3"/>
        <v>26.300886407743324</v>
      </c>
      <c r="O25" s="39">
        <f t="shared" si="4"/>
        <v>18.975688395206085</v>
      </c>
      <c r="P25" s="40">
        <f t="shared" si="29"/>
        <v>20.461853259280915</v>
      </c>
      <c r="Q25" s="41">
        <f t="shared" si="40"/>
        <v>-5.8390331484624092</v>
      </c>
      <c r="R25" s="68">
        <f t="shared" si="41"/>
        <v>0.28536189144128427</v>
      </c>
      <c r="S25" s="2"/>
      <c r="T25" s="86">
        <v>180.5</v>
      </c>
      <c r="U25" s="38">
        <f t="shared" si="30"/>
        <v>14.954348875494167</v>
      </c>
      <c r="V25" s="39">
        <f t="shared" si="31"/>
        <v>10.789334626038784</v>
      </c>
      <c r="W25" s="40">
        <f t="shared" si="32"/>
        <v>11.634349030470915</v>
      </c>
      <c r="X25" s="41">
        <f t="shared" si="42"/>
        <v>-3.3199998450232524</v>
      </c>
      <c r="Y25" s="68">
        <f t="shared" si="43"/>
        <v>0.28536189144128432</v>
      </c>
      <c r="AA25" s="183">
        <v>90.4</v>
      </c>
      <c r="AB25" s="172">
        <f t="shared" si="33"/>
        <v>0.50083102493074794</v>
      </c>
      <c r="AC25" s="184">
        <f t="shared" si="34"/>
        <v>23.23008849557522</v>
      </c>
      <c r="AE25" s="199">
        <v>70578.89</v>
      </c>
      <c r="AF25" s="200">
        <f t="shared" si="35"/>
        <v>391.01878116343488</v>
      </c>
      <c r="AG25" s="201">
        <f t="shared" si="36"/>
        <v>33.60899523809524</v>
      </c>
      <c r="AI25" s="217">
        <v>38000</v>
      </c>
      <c r="AJ25" s="200">
        <f t="shared" si="37"/>
        <v>210.52631578947367</v>
      </c>
      <c r="AK25" s="221">
        <f t="shared" si="38"/>
        <v>18.095238095238095</v>
      </c>
    </row>
    <row r="26" spans="1:38" ht="12.75" customHeight="1" x14ac:dyDescent="0.2">
      <c r="A26" s="56">
        <v>44440</v>
      </c>
      <c r="B26" s="60">
        <v>3.5</v>
      </c>
      <c r="C26" s="59">
        <f t="shared" si="11"/>
        <v>2793.7340710476315</v>
      </c>
      <c r="D26" s="24"/>
      <c r="E26" s="25">
        <f t="shared" si="12"/>
        <v>1947.4749000000004</v>
      </c>
      <c r="F26" s="28">
        <v>2100</v>
      </c>
      <c r="G26" s="29">
        <f t="shared" si="39"/>
        <v>0</v>
      </c>
      <c r="H26" s="37"/>
      <c r="I26" s="67">
        <f t="shared" si="26"/>
        <v>0.43454176022891533</v>
      </c>
      <c r="J26" s="36">
        <f t="shared" si="27"/>
        <v>7.8319417621248721E-2</v>
      </c>
      <c r="K26" s="68">
        <f t="shared" si="28"/>
        <v>-0.2483178618312393</v>
      </c>
      <c r="L26" s="37"/>
      <c r="M26" s="86">
        <v>103.75999999999999</v>
      </c>
      <c r="N26" s="38">
        <f t="shared" si="3"/>
        <v>26.924962134229297</v>
      </c>
      <c r="O26" s="39">
        <f t="shared" si="4"/>
        <v>18.769033346183505</v>
      </c>
      <c r="P26" s="40">
        <f t="shared" si="29"/>
        <v>20.239013107170393</v>
      </c>
      <c r="Q26" s="41">
        <f t="shared" si="40"/>
        <v>-6.6859490270589035</v>
      </c>
      <c r="R26" s="68">
        <f t="shared" si="41"/>
        <v>0.33034955764172946</v>
      </c>
      <c r="S26" s="2"/>
      <c r="T26" s="86">
        <v>183.75</v>
      </c>
      <c r="U26" s="38">
        <f t="shared" si="30"/>
        <v>15.203994944476905</v>
      </c>
      <c r="V26" s="39">
        <f t="shared" si="31"/>
        <v>10.59850285714286</v>
      </c>
      <c r="W26" s="40">
        <f t="shared" si="32"/>
        <v>11.428571428571429</v>
      </c>
      <c r="X26" s="41">
        <f t="shared" si="42"/>
        <v>-3.7754235159054765</v>
      </c>
      <c r="Y26" s="68">
        <f t="shared" si="43"/>
        <v>0.33034955764172919</v>
      </c>
      <c r="AA26" s="183">
        <v>90.4</v>
      </c>
      <c r="AB26" s="172">
        <f t="shared" si="33"/>
        <v>0.49197278911564629</v>
      </c>
      <c r="AC26" s="184">
        <f t="shared" si="34"/>
        <v>23.23008849557522</v>
      </c>
      <c r="AE26" s="199">
        <v>71157.38</v>
      </c>
      <c r="AF26" s="200">
        <f t="shared" si="35"/>
        <v>387.25104761904765</v>
      </c>
      <c r="AG26" s="201">
        <f t="shared" si="36"/>
        <v>33.884466666666668</v>
      </c>
      <c r="AI26" s="217">
        <v>38000</v>
      </c>
      <c r="AJ26" s="200">
        <f t="shared" si="37"/>
        <v>206.80272108843536</v>
      </c>
      <c r="AK26" s="221">
        <f t="shared" si="38"/>
        <v>18.095238095238095</v>
      </c>
    </row>
    <row r="27" spans="1:38" ht="12.75" customHeight="1" x14ac:dyDescent="0.2">
      <c r="A27" s="56">
        <v>44470</v>
      </c>
      <c r="B27" s="60">
        <v>3.5</v>
      </c>
      <c r="C27" s="59">
        <f t="shared" si="11"/>
        <v>2891.5147635342983</v>
      </c>
      <c r="D27" s="24"/>
      <c r="E27" s="25">
        <f t="shared" si="12"/>
        <v>1947.4749000000004</v>
      </c>
      <c r="F27" s="28">
        <v>2100</v>
      </c>
      <c r="G27" s="29">
        <f t="shared" si="39"/>
        <v>0</v>
      </c>
      <c r="H27" s="37"/>
      <c r="I27" s="67">
        <f t="shared" si="26"/>
        <v>0.48475072183692725</v>
      </c>
      <c r="J27" s="36">
        <f t="shared" si="27"/>
        <v>7.8319417621248721E-2</v>
      </c>
      <c r="K27" s="68">
        <f t="shared" si="28"/>
        <v>-0.27373706457124564</v>
      </c>
      <c r="L27" s="37"/>
      <c r="M27" s="86">
        <v>104.765</v>
      </c>
      <c r="N27" s="38">
        <f t="shared" si="3"/>
        <v>27.600007288066607</v>
      </c>
      <c r="O27" s="39">
        <f t="shared" si="4"/>
        <v>18.588983916384294</v>
      </c>
      <c r="P27" s="40">
        <f t="shared" si="29"/>
        <v>20.04486231088627</v>
      </c>
      <c r="Q27" s="41">
        <f t="shared" si="40"/>
        <v>-7.555144977180337</v>
      </c>
      <c r="R27" s="68">
        <f t="shared" si="41"/>
        <v>0.37691179215918952</v>
      </c>
      <c r="S27" s="2"/>
      <c r="T27" s="86">
        <v>191.25</v>
      </c>
      <c r="U27" s="38">
        <f t="shared" si="30"/>
        <v>15.119031443316592</v>
      </c>
      <c r="V27" s="39">
        <f t="shared" si="31"/>
        <v>10.182875294117649</v>
      </c>
      <c r="W27" s="40">
        <f t="shared" si="32"/>
        <v>10.980392156862745</v>
      </c>
      <c r="X27" s="41">
        <f t="shared" si="42"/>
        <v>-4.1386392864538468</v>
      </c>
      <c r="Y27" s="68">
        <f t="shared" si="43"/>
        <v>0.37691179215918963</v>
      </c>
      <c r="AA27" s="183">
        <v>90.4</v>
      </c>
      <c r="AB27" s="172">
        <f t="shared" si="33"/>
        <v>0.47267973856209156</v>
      </c>
      <c r="AC27" s="184">
        <f t="shared" si="34"/>
        <v>23.23008849557522</v>
      </c>
      <c r="AE27" s="199">
        <v>71157.38</v>
      </c>
      <c r="AF27" s="200">
        <f t="shared" si="35"/>
        <v>372.06473202614382</v>
      </c>
      <c r="AG27" s="201">
        <f t="shared" si="36"/>
        <v>33.884466666666668</v>
      </c>
      <c r="AI27" s="217">
        <v>38000</v>
      </c>
      <c r="AJ27" s="200">
        <f t="shared" si="37"/>
        <v>198.69281045751634</v>
      </c>
      <c r="AK27" s="221">
        <f t="shared" si="38"/>
        <v>18.095238095238095</v>
      </c>
    </row>
    <row r="28" spans="1:38" ht="12.75" customHeight="1" x14ac:dyDescent="0.2">
      <c r="A28" s="56">
        <v>44501</v>
      </c>
      <c r="B28" s="60">
        <v>2.5</v>
      </c>
      <c r="C28" s="59">
        <f t="shared" si="11"/>
        <v>2963.8026326226554</v>
      </c>
      <c r="D28" s="24"/>
      <c r="E28" s="25">
        <f t="shared" si="12"/>
        <v>1947.4749000000004</v>
      </c>
      <c r="F28" s="28">
        <v>2100</v>
      </c>
      <c r="G28" s="29">
        <f t="shared" si="39"/>
        <v>0</v>
      </c>
      <c r="H28" s="37"/>
      <c r="I28" s="67">
        <f t="shared" si="26"/>
        <v>0.52186948988285031</v>
      </c>
      <c r="J28" s="36">
        <f t="shared" si="27"/>
        <v>7.8319417621248721E-2</v>
      </c>
      <c r="K28" s="68">
        <f t="shared" si="28"/>
        <v>-0.2914507947036542</v>
      </c>
      <c r="L28" s="37"/>
      <c r="M28" s="86">
        <v>105.91499999999999</v>
      </c>
      <c r="N28" s="38">
        <f t="shared" si="3"/>
        <v>27.982841265379367</v>
      </c>
      <c r="O28" s="39">
        <f t="shared" si="4"/>
        <v>18.387149129018557</v>
      </c>
      <c r="P28" s="40">
        <f t="shared" si="29"/>
        <v>19.82721994051834</v>
      </c>
      <c r="Q28" s="41">
        <f t="shared" si="40"/>
        <v>-8.155621324861027</v>
      </c>
      <c r="R28" s="68">
        <f t="shared" si="41"/>
        <v>0.41133458696316938</v>
      </c>
      <c r="S28" s="2"/>
      <c r="T28" s="86">
        <v>201.5</v>
      </c>
      <c r="U28" s="38">
        <f t="shared" si="30"/>
        <v>14.708697928648414</v>
      </c>
      <c r="V28" s="39">
        <f t="shared" si="31"/>
        <v>9.664887841191069</v>
      </c>
      <c r="W28" s="40">
        <f t="shared" si="32"/>
        <v>10.421836228287841</v>
      </c>
      <c r="X28" s="41">
        <f t="shared" si="42"/>
        <v>-4.2868617003605731</v>
      </c>
      <c r="Y28" s="68">
        <f t="shared" si="43"/>
        <v>0.41133458696316927</v>
      </c>
      <c r="AA28" s="183">
        <v>90.4</v>
      </c>
      <c r="AB28" s="172">
        <f t="shared" si="33"/>
        <v>0.44863523573200997</v>
      </c>
      <c r="AC28" s="184">
        <f t="shared" si="34"/>
        <v>23.23008849557522</v>
      </c>
      <c r="AE28" s="199">
        <v>76308.19</v>
      </c>
      <c r="AF28" s="200">
        <f t="shared" si="35"/>
        <v>378.70069478908192</v>
      </c>
      <c r="AG28" s="201">
        <f t="shared" si="36"/>
        <v>36.337233333333337</v>
      </c>
      <c r="AI28" s="217">
        <v>38000</v>
      </c>
      <c r="AJ28" s="200">
        <f t="shared" si="37"/>
        <v>188.58560794044666</v>
      </c>
      <c r="AK28" s="221">
        <f t="shared" si="38"/>
        <v>18.095238095238095</v>
      </c>
    </row>
    <row r="29" spans="1:38" ht="12.75" customHeight="1" thickBot="1" x14ac:dyDescent="0.3">
      <c r="A29" s="56">
        <v>44531</v>
      </c>
      <c r="B29" s="60">
        <v>3.8</v>
      </c>
      <c r="C29" s="59">
        <f t="shared" si="11"/>
        <v>3076.4271326623166</v>
      </c>
      <c r="D29" s="24"/>
      <c r="E29" s="25">
        <f t="shared" si="12"/>
        <v>1947.4749000000004</v>
      </c>
      <c r="F29" s="28">
        <v>2100</v>
      </c>
      <c r="G29" s="29">
        <f t="shared" si="39"/>
        <v>0</v>
      </c>
      <c r="H29" s="37"/>
      <c r="I29" s="69">
        <f t="shared" si="26"/>
        <v>0.57970053049839876</v>
      </c>
      <c r="J29" s="70">
        <f t="shared" si="27"/>
        <v>7.8319417621248721E-2</v>
      </c>
      <c r="K29" s="71">
        <f t="shared" si="28"/>
        <v>-0.31738997562972471</v>
      </c>
      <c r="L29" s="37"/>
      <c r="M29" s="87">
        <v>107.42</v>
      </c>
      <c r="N29" s="88">
        <f t="shared" si="3"/>
        <v>28.639239738059175</v>
      </c>
      <c r="O29" s="89">
        <f t="shared" si="4"/>
        <v>18.129537330106128</v>
      </c>
      <c r="P29" s="90">
        <f t="shared" si="29"/>
        <v>19.54943213554273</v>
      </c>
      <c r="Q29" s="91">
        <f t="shared" si="40"/>
        <v>-9.0898076025164443</v>
      </c>
      <c r="R29" s="71">
        <f t="shared" si="41"/>
        <v>0.46496530126776969</v>
      </c>
      <c r="S29" s="2"/>
      <c r="T29" s="87">
        <v>202.25</v>
      </c>
      <c r="U29" s="88">
        <f t="shared" si="30"/>
        <v>15.211011780777833</v>
      </c>
      <c r="V29" s="89">
        <f t="shared" si="31"/>
        <v>9.6290477132262069</v>
      </c>
      <c r="W29" s="90">
        <f t="shared" si="32"/>
        <v>10.383189122373301</v>
      </c>
      <c r="X29" s="91">
        <f t="shared" si="42"/>
        <v>-4.8278226584045321</v>
      </c>
      <c r="Y29" s="71">
        <f t="shared" si="43"/>
        <v>0.4649653012677698</v>
      </c>
      <c r="AA29" s="188">
        <v>90.4</v>
      </c>
      <c r="AB29" s="189">
        <f t="shared" si="33"/>
        <v>0.4469715698393078</v>
      </c>
      <c r="AC29" s="190">
        <f t="shared" si="34"/>
        <v>23.23008849557522</v>
      </c>
      <c r="AE29" s="211">
        <v>107308.4</v>
      </c>
      <c r="AF29" s="212">
        <f t="shared" si="35"/>
        <v>530.57305315203951</v>
      </c>
      <c r="AG29" s="213">
        <f t="shared" si="36"/>
        <v>51.099238095238093</v>
      </c>
      <c r="AI29" s="228">
        <v>57000</v>
      </c>
      <c r="AJ29" s="212">
        <f t="shared" si="37"/>
        <v>281.82941903584674</v>
      </c>
      <c r="AK29" s="223">
        <f t="shared" si="38"/>
        <v>27.142857142857142</v>
      </c>
      <c r="AL29" s="1" t="s">
        <v>67</v>
      </c>
    </row>
    <row r="30" spans="1:38" ht="16.5" thickBot="1" x14ac:dyDescent="0.3">
      <c r="A30" s="57" t="s">
        <v>4</v>
      </c>
      <c r="B30" s="61">
        <f>+(C29-C16)/C16</f>
        <v>0.50781525980377584</v>
      </c>
      <c r="C30" s="62">
        <f>C29-C16</f>
        <v>1036.1061366653157</v>
      </c>
      <c r="D30" s="73">
        <f>+(E29-E16)/E16</f>
        <v>0.29831660000000026</v>
      </c>
      <c r="E30" s="74">
        <f>E29-E16</f>
        <v>447.47490000000039</v>
      </c>
      <c r="F30" s="75">
        <f>F29-F16</f>
        <v>250</v>
      </c>
      <c r="G30" s="48">
        <f>+(F29-F16)/F16</f>
        <v>0.13513513513513514</v>
      </c>
      <c r="H30" s="42"/>
      <c r="I30" s="43"/>
      <c r="J30" s="43"/>
      <c r="K30" s="43"/>
      <c r="L30" s="42"/>
      <c r="M30" s="92">
        <f>+(M29-M16)/M16</f>
        <v>0.21502092523470201</v>
      </c>
      <c r="N30" s="44">
        <f>+(N29-N16)/N16</f>
        <v>0.240978841177172</v>
      </c>
      <c r="O30" s="45">
        <f>+(O29-O16)/O16</f>
        <v>6.8554930236455064E-2</v>
      </c>
      <c r="P30" s="93">
        <f>+(P29-P16)/P16</f>
        <v>-6.5748489133333657E-2</v>
      </c>
      <c r="Q30" s="94"/>
      <c r="R30" s="95"/>
      <c r="S30" s="2"/>
      <c r="T30" s="92">
        <f>+(T29-T16)/T16</f>
        <v>0.29647435897435898</v>
      </c>
      <c r="U30" s="44">
        <f>+(U29-U16)/U16</f>
        <v>0.16301201745062566</v>
      </c>
      <c r="V30" s="45">
        <f>+(V29-V16)/V16</f>
        <v>1.4209621755255598E-3</v>
      </c>
      <c r="W30" s="93">
        <f>+(W29-W16)/W16</f>
        <v>-0.12444459292419739</v>
      </c>
      <c r="X30" s="94"/>
      <c r="Y30" s="95"/>
      <c r="AA30" s="224">
        <f t="shared" ref="AA30:AC30" si="44">+(AA29-AA16)/AA16</f>
        <v>0.34724292101341303</v>
      </c>
      <c r="AB30" s="224">
        <f t="shared" si="44"/>
        <v>3.9158940311952641E-2</v>
      </c>
      <c r="AC30" s="224">
        <f t="shared" si="44"/>
        <v>-0.15743841186319069</v>
      </c>
      <c r="AE30" s="225">
        <f t="shared" ref="AE30:AK30" si="45">+(AE29-AE16)/AE16</f>
        <v>0.44714744792666161</v>
      </c>
      <c r="AF30" s="225">
        <f t="shared" si="45"/>
        <v>0.11621756181240642</v>
      </c>
      <c r="AG30" s="225">
        <f t="shared" si="45"/>
        <v>0.27486798984015426</v>
      </c>
      <c r="AI30" s="230">
        <f t="shared" si="45"/>
        <v>0.22580645161290322</v>
      </c>
      <c r="AJ30" s="225">
        <f t="shared" si="45"/>
        <v>-5.4507755492643251E-2</v>
      </c>
      <c r="AK30" s="225">
        <f t="shared" si="45"/>
        <v>7.9877112135176551E-2</v>
      </c>
    </row>
    <row r="31" spans="1:38" ht="14.65" customHeight="1" x14ac:dyDescent="0.2">
      <c r="A31" s="56">
        <v>44562</v>
      </c>
      <c r="B31" s="60">
        <v>3.9</v>
      </c>
      <c r="C31" s="59">
        <f>+((B31/100)+1)*C29</f>
        <v>3196.4077908361469</v>
      </c>
      <c r="D31" s="63">
        <v>9.8000000000000007</v>
      </c>
      <c r="E31" s="25">
        <f>+((D31/100)+1)*E29</f>
        <v>2138.3274402000006</v>
      </c>
      <c r="F31" s="28">
        <v>2100</v>
      </c>
      <c r="G31" s="29">
        <f>+(F31-F29)/F29</f>
        <v>0</v>
      </c>
      <c r="H31" s="37"/>
      <c r="I31" s="64">
        <f t="shared" ref="I31:I42" si="46">+(C31-E31)/E31</f>
        <v>0.49481680436050646</v>
      </c>
      <c r="J31" s="65">
        <f t="shared" ref="J31:J42" si="47">+(F31-E31)/E31</f>
        <v>-1.7924027667350993E-2</v>
      </c>
      <c r="K31" s="66">
        <f t="shared" ref="K31:K42" si="48">+(F31-C31)/C31</f>
        <v>-0.34301248857528849</v>
      </c>
      <c r="L31" s="37"/>
      <c r="M31" s="81">
        <v>109.595</v>
      </c>
      <c r="N31" s="82">
        <f t="shared" si="3"/>
        <v>29.165635209965298</v>
      </c>
      <c r="O31" s="83">
        <f t="shared" si="4"/>
        <v>19.511176971577175</v>
      </c>
      <c r="P31" s="84">
        <f t="shared" ref="P31:P42" si="49">F31/M31</f>
        <v>19.161458095716046</v>
      </c>
      <c r="Q31" s="85">
        <f>P31-N31</f>
        <v>-10.004177114249252</v>
      </c>
      <c r="R31" s="66">
        <f>+(N31-P31)/P31</f>
        <v>0.52209894801721268</v>
      </c>
      <c r="S31" s="2"/>
      <c r="T31" s="81">
        <v>214.25</v>
      </c>
      <c r="U31" s="82">
        <f t="shared" ref="U31:U42" si="50">C31/T31</f>
        <v>14.919056199935341</v>
      </c>
      <c r="V31" s="83">
        <f t="shared" ref="V31:V42" si="51">E31/T31</f>
        <v>9.9805248084014035</v>
      </c>
      <c r="W31" s="84">
        <f t="shared" ref="W31:W42" si="52">F31/T31</f>
        <v>9.8016336056009337</v>
      </c>
      <c r="X31" s="85">
        <f>W31-U31</f>
        <v>-5.1174225943344069</v>
      </c>
      <c r="Y31" s="66">
        <f>+(U31-W31)/W31</f>
        <v>0.52209894801721268</v>
      </c>
      <c r="AA31" s="180">
        <v>90.4</v>
      </c>
      <c r="AB31" s="181">
        <f t="shared" ref="AB31:AB42" si="53">AA31/T31</f>
        <v>0.42193698949824976</v>
      </c>
      <c r="AC31" s="182">
        <f t="shared" ref="AC31:AC42" si="54">F31/AA31</f>
        <v>23.23008849557522</v>
      </c>
      <c r="AE31" s="196">
        <v>82078.990000000005</v>
      </c>
      <c r="AF31" s="197">
        <f t="shared" ref="AF31:AF42" si="55">AE31/T31</f>
        <v>383.09913652275384</v>
      </c>
      <c r="AG31" s="198">
        <f t="shared" ref="AG31:AG42" si="56">AE31/F31</f>
        <v>39.085233333333335</v>
      </c>
      <c r="AI31" s="216">
        <v>38000</v>
      </c>
      <c r="AJ31" s="197">
        <f t="shared" ref="AJ31:AJ42" si="57">AI31/T31</f>
        <v>177.36289381563594</v>
      </c>
      <c r="AK31" s="220">
        <f t="shared" ref="AK31:AK42" si="58">AI31/F31</f>
        <v>18.095238095238095</v>
      </c>
    </row>
    <row r="32" spans="1:38" ht="14.65" customHeight="1" x14ac:dyDescent="0.2">
      <c r="A32" s="56">
        <v>44593</v>
      </c>
      <c r="B32" s="60">
        <v>4.7</v>
      </c>
      <c r="C32" s="59">
        <f t="shared" si="11"/>
        <v>3346.6389570054457</v>
      </c>
      <c r="D32" s="24"/>
      <c r="E32" s="25">
        <f t="shared" si="12"/>
        <v>2138.3274402000006</v>
      </c>
      <c r="F32" s="151">
        <v>2300</v>
      </c>
      <c r="G32" s="29">
        <f t="shared" ref="G32:G42" si="59">+(F32-F31)/F31</f>
        <v>9.5238095238095233E-2</v>
      </c>
      <c r="H32" s="37"/>
      <c r="I32" s="67">
        <f t="shared" si="46"/>
        <v>0.56507319416545021</v>
      </c>
      <c r="J32" s="36">
        <f t="shared" si="47"/>
        <v>7.5607017316710823E-2</v>
      </c>
      <c r="K32" s="68">
        <f t="shared" si="48"/>
        <v>-0.31274331365041319</v>
      </c>
      <c r="L32" s="37"/>
      <c r="M32" s="86">
        <v>111.93</v>
      </c>
      <c r="N32" s="38">
        <f t="shared" si="3"/>
        <v>29.899392093321232</v>
      </c>
      <c r="O32" s="39">
        <f t="shared" si="4"/>
        <v>19.104149380863046</v>
      </c>
      <c r="P32" s="40">
        <f t="shared" si="49"/>
        <v>20.548557133922987</v>
      </c>
      <c r="Q32" s="41">
        <f t="shared" ref="Q32:Q47" si="60">P32-N32</f>
        <v>-9.3508349593982452</v>
      </c>
      <c r="R32" s="68">
        <f t="shared" ref="R32:R47" si="61">+(N32-P32)/P32</f>
        <v>0.45506041608932418</v>
      </c>
      <c r="S32" s="2"/>
      <c r="T32" s="86">
        <v>214</v>
      </c>
      <c r="U32" s="38">
        <f t="shared" si="50"/>
        <v>15.638499799090868</v>
      </c>
      <c r="V32" s="39">
        <f t="shared" si="51"/>
        <v>9.9921843000000035</v>
      </c>
      <c r="W32" s="40">
        <f t="shared" si="52"/>
        <v>10.747663551401869</v>
      </c>
      <c r="X32" s="41">
        <f t="shared" ref="X32:X47" si="62">W32-U32</f>
        <v>-4.8908362476889984</v>
      </c>
      <c r="Y32" s="68">
        <f t="shared" ref="Y32:Y47" si="63">+(U32-W32)/W32</f>
        <v>0.45506041608932418</v>
      </c>
      <c r="AA32" s="183">
        <v>99</v>
      </c>
      <c r="AB32" s="172">
        <f t="shared" si="53"/>
        <v>0.46261682242990654</v>
      </c>
      <c r="AC32" s="184">
        <f t="shared" si="54"/>
        <v>23.232323232323232</v>
      </c>
      <c r="AE32" s="199">
        <v>88374.42</v>
      </c>
      <c r="AF32" s="200">
        <f t="shared" si="55"/>
        <v>412.9645794392523</v>
      </c>
      <c r="AG32" s="201">
        <f t="shared" si="56"/>
        <v>38.423660869565218</v>
      </c>
      <c r="AI32" s="217">
        <v>38000</v>
      </c>
      <c r="AJ32" s="200">
        <f t="shared" si="57"/>
        <v>177.57009345794393</v>
      </c>
      <c r="AK32" s="221">
        <f t="shared" si="58"/>
        <v>16.521739130434781</v>
      </c>
    </row>
    <row r="33" spans="1:38" ht="15" customHeight="1" x14ac:dyDescent="0.2">
      <c r="A33" s="56">
        <v>44621</v>
      </c>
      <c r="B33" s="60">
        <v>6.7</v>
      </c>
      <c r="C33" s="59">
        <f t="shared" si="11"/>
        <v>3570.8637671248102</v>
      </c>
      <c r="D33" s="24"/>
      <c r="E33" s="25">
        <f t="shared" si="12"/>
        <v>2138.3274402000006</v>
      </c>
      <c r="F33" s="28">
        <v>2300</v>
      </c>
      <c r="G33" s="29">
        <f t="shared" si="59"/>
        <v>0</v>
      </c>
      <c r="H33" s="37"/>
      <c r="I33" s="67">
        <f t="shared" si="46"/>
        <v>0.66993309817453517</v>
      </c>
      <c r="J33" s="36">
        <f t="shared" si="47"/>
        <v>7.5607017316710823E-2</v>
      </c>
      <c r="K33" s="68">
        <f t="shared" si="48"/>
        <v>-0.35589813837901885</v>
      </c>
      <c r="L33" s="37"/>
      <c r="M33" s="86">
        <v>114.7</v>
      </c>
      <c r="N33" s="38">
        <f t="shared" si="3"/>
        <v>31.132203723843158</v>
      </c>
      <c r="O33" s="39">
        <f t="shared" si="4"/>
        <v>18.642785006102883</v>
      </c>
      <c r="P33" s="40">
        <f t="shared" si="49"/>
        <v>20.052310374891018</v>
      </c>
      <c r="Q33" s="41">
        <f t="shared" si="60"/>
        <v>-11.07989334895214</v>
      </c>
      <c r="R33" s="68">
        <f t="shared" si="61"/>
        <v>0.55254946396730897</v>
      </c>
      <c r="S33" s="2"/>
      <c r="T33" s="86">
        <v>205.5</v>
      </c>
      <c r="U33" s="38">
        <f t="shared" si="50"/>
        <v>17.376466020072069</v>
      </c>
      <c r="V33" s="39">
        <f>E33/T33</f>
        <v>10.405486327007303</v>
      </c>
      <c r="W33" s="40">
        <f t="shared" si="52"/>
        <v>11.192214111922141</v>
      </c>
      <c r="X33" s="41">
        <f t="shared" si="62"/>
        <v>-6.1842519081499283</v>
      </c>
      <c r="Y33" s="68">
        <f t="shared" si="63"/>
        <v>0.55254946396730886</v>
      </c>
      <c r="AA33" s="183">
        <v>109.9</v>
      </c>
      <c r="AB33" s="172">
        <f t="shared" si="53"/>
        <v>0.53479318734793191</v>
      </c>
      <c r="AC33" s="184">
        <f t="shared" si="54"/>
        <v>20.928116469517743</v>
      </c>
      <c r="AE33" s="199">
        <v>94097.53</v>
      </c>
      <c r="AF33" s="200">
        <f t="shared" si="55"/>
        <v>457.89552311435523</v>
      </c>
      <c r="AG33" s="201">
        <f t="shared" si="56"/>
        <v>40.91196956521739</v>
      </c>
      <c r="AI33" s="217">
        <v>46000</v>
      </c>
      <c r="AJ33" s="200">
        <f t="shared" si="57"/>
        <v>223.84428223844282</v>
      </c>
      <c r="AK33" s="221">
        <f t="shared" si="58"/>
        <v>20</v>
      </c>
    </row>
    <row r="34" spans="1:38" ht="14.65" customHeight="1" x14ac:dyDescent="0.2">
      <c r="A34" s="56">
        <v>44652</v>
      </c>
      <c r="B34" s="58">
        <v>6</v>
      </c>
      <c r="C34" s="59">
        <f t="shared" si="11"/>
        <v>3785.115593152299</v>
      </c>
      <c r="D34" s="24"/>
      <c r="E34" s="25">
        <f t="shared" si="12"/>
        <v>2138.3274402000006</v>
      </c>
      <c r="F34" s="28">
        <v>2300</v>
      </c>
      <c r="G34" s="29">
        <f t="shared" si="59"/>
        <v>0</v>
      </c>
      <c r="H34" s="37"/>
      <c r="I34" s="67">
        <f t="shared" si="46"/>
        <v>0.77012908406500735</v>
      </c>
      <c r="J34" s="36">
        <f t="shared" si="47"/>
        <v>7.5607017316710823E-2</v>
      </c>
      <c r="K34" s="68">
        <f t="shared" si="48"/>
        <v>-0.39235673431982909</v>
      </c>
      <c r="L34" s="37"/>
      <c r="M34" s="86">
        <v>118.64</v>
      </c>
      <c r="N34" s="38">
        <f t="shared" si="3"/>
        <v>31.904211000946553</v>
      </c>
      <c r="O34" s="39">
        <f t="shared" si="4"/>
        <v>18.023663521577888</v>
      </c>
      <c r="P34" s="40">
        <f t="shared" si="49"/>
        <v>19.386378961564397</v>
      </c>
      <c r="Q34" s="41">
        <f t="shared" si="60"/>
        <v>-12.517832039382156</v>
      </c>
      <c r="R34" s="68">
        <f t="shared" si="61"/>
        <v>0.64570243180534737</v>
      </c>
      <c r="S34" s="2"/>
      <c r="T34" s="86">
        <v>203.75</v>
      </c>
      <c r="U34" s="38">
        <f t="shared" si="50"/>
        <v>18.577254444919259</v>
      </c>
      <c r="V34" s="39">
        <f t="shared" si="51"/>
        <v>10.494858602208591</v>
      </c>
      <c r="W34" s="40">
        <f t="shared" si="52"/>
        <v>11.288343558282209</v>
      </c>
      <c r="X34" s="41">
        <f t="shared" si="62"/>
        <v>-7.2889108866370496</v>
      </c>
      <c r="Y34" s="68">
        <f t="shared" si="63"/>
        <v>0.64570243180534725</v>
      </c>
      <c r="AA34" s="183">
        <v>109.9</v>
      </c>
      <c r="AB34" s="172">
        <f t="shared" si="53"/>
        <v>0.5393865030674847</v>
      </c>
      <c r="AC34" s="184">
        <f t="shared" si="54"/>
        <v>20.928116469517743</v>
      </c>
      <c r="AE34" s="199">
        <v>100768.78</v>
      </c>
      <c r="AF34" s="200">
        <f t="shared" si="55"/>
        <v>494.57069938650307</v>
      </c>
      <c r="AG34" s="201">
        <f t="shared" si="56"/>
        <v>43.812513043478262</v>
      </c>
      <c r="AI34" s="217">
        <v>46000</v>
      </c>
      <c r="AJ34" s="200">
        <f t="shared" si="57"/>
        <v>225.76687116564418</v>
      </c>
      <c r="AK34" s="221">
        <f t="shared" si="58"/>
        <v>20</v>
      </c>
    </row>
    <row r="35" spans="1:38" ht="14.65" customHeight="1" x14ac:dyDescent="0.2">
      <c r="A35" s="56">
        <v>44682</v>
      </c>
      <c r="B35" s="58">
        <v>5.0999999999999996</v>
      </c>
      <c r="C35" s="59">
        <f t="shared" si="11"/>
        <v>3978.1564884030659</v>
      </c>
      <c r="D35" s="63">
        <v>9.5</v>
      </c>
      <c r="E35" s="25">
        <f t="shared" si="12"/>
        <v>2341.4685470190007</v>
      </c>
      <c r="F35" s="151">
        <v>2800</v>
      </c>
      <c r="G35" s="29">
        <f t="shared" si="59"/>
        <v>0.21739130434782608</v>
      </c>
      <c r="H35" s="37"/>
      <c r="I35" s="67">
        <f t="shared" si="46"/>
        <v>0.69900060945417586</v>
      </c>
      <c r="J35" s="36">
        <f t="shared" si="47"/>
        <v>0.1958307121249912</v>
      </c>
      <c r="K35" s="68">
        <f t="shared" si="48"/>
        <v>-0.29615639601850052</v>
      </c>
      <c r="L35" s="37"/>
      <c r="M35" s="86">
        <v>122.89</v>
      </c>
      <c r="N35" s="38">
        <f t="shared" si="3"/>
        <v>32.37168596633628</v>
      </c>
      <c r="O35" s="39">
        <f t="shared" si="4"/>
        <v>19.053369249076415</v>
      </c>
      <c r="P35" s="40">
        <f t="shared" si="49"/>
        <v>22.784604117503459</v>
      </c>
      <c r="Q35" s="41">
        <f t="shared" si="60"/>
        <v>-9.5870818488328204</v>
      </c>
      <c r="R35" s="68">
        <f t="shared" si="61"/>
        <v>0.42077017442966619</v>
      </c>
      <c r="S35" s="2"/>
      <c r="T35" s="86">
        <v>204.5</v>
      </c>
      <c r="U35" s="38">
        <f t="shared" si="50"/>
        <v>19.453087962851178</v>
      </c>
      <c r="V35" s="39">
        <f>E35/T35</f>
        <v>11.449723946303182</v>
      </c>
      <c r="W35" s="40">
        <f t="shared" si="52"/>
        <v>13.691931540342297</v>
      </c>
      <c r="X35" s="41">
        <f t="shared" si="62"/>
        <v>-5.7611564225088809</v>
      </c>
      <c r="Y35" s="68">
        <f t="shared" si="63"/>
        <v>0.42077017442966652</v>
      </c>
      <c r="AA35" s="183">
        <v>120.3</v>
      </c>
      <c r="AB35" s="172">
        <f t="shared" si="53"/>
        <v>0.58826405867970655</v>
      </c>
      <c r="AC35" s="184">
        <f t="shared" si="54"/>
        <v>23.275145469659186</v>
      </c>
      <c r="AE35" s="199">
        <v>106056.93</v>
      </c>
      <c r="AF35" s="200">
        <f t="shared" si="55"/>
        <v>518.61579462102691</v>
      </c>
      <c r="AG35" s="201">
        <f t="shared" si="56"/>
        <v>37.877474999999997</v>
      </c>
      <c r="AI35" s="217">
        <v>46000</v>
      </c>
      <c r="AJ35" s="200">
        <f t="shared" si="57"/>
        <v>224.93887530562347</v>
      </c>
      <c r="AK35" s="221">
        <f t="shared" si="58"/>
        <v>16.428571428571427</v>
      </c>
    </row>
    <row r="36" spans="1:38" ht="14.65" customHeight="1" x14ac:dyDescent="0.25">
      <c r="A36" s="56">
        <v>44713</v>
      </c>
      <c r="B36" s="58">
        <v>5.3</v>
      </c>
      <c r="C36" s="59">
        <f t="shared" si="11"/>
        <v>4188.9987822884277</v>
      </c>
      <c r="D36" s="24"/>
      <c r="E36" s="25">
        <f t="shared" si="12"/>
        <v>2341.4685470190007</v>
      </c>
      <c r="F36" s="28">
        <v>2800</v>
      </c>
      <c r="G36" s="29">
        <f t="shared" si="59"/>
        <v>0</v>
      </c>
      <c r="H36" s="37"/>
      <c r="I36" s="67">
        <f t="shared" si="46"/>
        <v>0.789047641755247</v>
      </c>
      <c r="J36" s="36">
        <f t="shared" si="47"/>
        <v>0.1958307121249912</v>
      </c>
      <c r="K36" s="68">
        <f t="shared" si="48"/>
        <v>-0.33158252233475827</v>
      </c>
      <c r="L36" s="37"/>
      <c r="M36" s="86">
        <v>128.16</v>
      </c>
      <c r="N36" s="38">
        <f t="shared" si="3"/>
        <v>32.685695866794852</v>
      </c>
      <c r="O36" s="39">
        <f t="shared" si="4"/>
        <v>18.269885666502816</v>
      </c>
      <c r="P36" s="40">
        <f t="shared" si="49"/>
        <v>21.847690387016229</v>
      </c>
      <c r="Q36" s="41">
        <f t="shared" si="60"/>
        <v>-10.838005479778623</v>
      </c>
      <c r="R36" s="68">
        <f t="shared" si="61"/>
        <v>0.49607099367443869</v>
      </c>
      <c r="S36" s="2"/>
      <c r="T36" s="86">
        <v>222</v>
      </c>
      <c r="U36" s="38">
        <f t="shared" si="50"/>
        <v>18.869363884182107</v>
      </c>
      <c r="V36" s="39">
        <f t="shared" si="51"/>
        <v>10.547155617202705</v>
      </c>
      <c r="W36" s="40">
        <f t="shared" si="52"/>
        <v>12.612612612612613</v>
      </c>
      <c r="X36" s="41">
        <f t="shared" si="62"/>
        <v>-6.2567512715694935</v>
      </c>
      <c r="Y36" s="68">
        <f t="shared" si="63"/>
        <v>0.49607099367443835</v>
      </c>
      <c r="AA36" s="183">
        <v>120.3</v>
      </c>
      <c r="AB36" s="172">
        <f t="shared" si="53"/>
        <v>0.54189189189189191</v>
      </c>
      <c r="AC36" s="184">
        <f t="shared" si="54"/>
        <v>23.275145469659186</v>
      </c>
      <c r="AE36" s="208">
        <v>159085.4</v>
      </c>
      <c r="AF36" s="209">
        <f t="shared" si="55"/>
        <v>716.60090090090091</v>
      </c>
      <c r="AG36" s="210">
        <f t="shared" si="56"/>
        <v>56.816214285714281</v>
      </c>
      <c r="AI36" s="227">
        <v>69000</v>
      </c>
      <c r="AJ36" s="209">
        <f t="shared" si="57"/>
        <v>310.81081081081084</v>
      </c>
      <c r="AK36" s="222">
        <f t="shared" si="58"/>
        <v>24.642857142857142</v>
      </c>
      <c r="AL36" s="1" t="s">
        <v>67</v>
      </c>
    </row>
    <row r="37" spans="1:38" ht="14.65" customHeight="1" x14ac:dyDescent="0.2">
      <c r="A37" s="56">
        <v>44743</v>
      </c>
      <c r="B37" s="58">
        <v>7.4</v>
      </c>
      <c r="C37" s="59">
        <f t="shared" si="11"/>
        <v>4498.9846921777716</v>
      </c>
      <c r="D37" s="63">
        <v>9.5</v>
      </c>
      <c r="E37" s="25">
        <f t="shared" si="12"/>
        <v>2563.9080589858058</v>
      </c>
      <c r="F37" s="28">
        <v>2800</v>
      </c>
      <c r="G37" s="29">
        <f t="shared" si="59"/>
        <v>0</v>
      </c>
      <c r="H37" s="37"/>
      <c r="I37" s="67">
        <f t="shared" si="46"/>
        <v>0.75473713903665318</v>
      </c>
      <c r="J37" s="36">
        <f t="shared" si="47"/>
        <v>9.2082842123279579E-2</v>
      </c>
      <c r="K37" s="68">
        <f t="shared" si="48"/>
        <v>-0.37763735785359248</v>
      </c>
      <c r="L37" s="37"/>
      <c r="M37" s="86">
        <v>134.31</v>
      </c>
      <c r="N37" s="38">
        <f t="shared" si="3"/>
        <v>33.49701952332493</v>
      </c>
      <c r="O37" s="39">
        <f t="shared" si="4"/>
        <v>19.089480001383411</v>
      </c>
      <c r="P37" s="40">
        <f t="shared" si="49"/>
        <v>20.847293574566301</v>
      </c>
      <c r="Q37" s="41">
        <f t="shared" si="60"/>
        <v>-12.649725948758629</v>
      </c>
      <c r="R37" s="68">
        <f t="shared" si="61"/>
        <v>0.60678024720634693</v>
      </c>
      <c r="S37" s="2"/>
      <c r="T37" s="86">
        <v>288.5</v>
      </c>
      <c r="U37" s="38">
        <f t="shared" si="50"/>
        <v>15.594401012747909</v>
      </c>
      <c r="V37" s="39">
        <f t="shared" si="51"/>
        <v>8.8870296671951667</v>
      </c>
      <c r="W37" s="40">
        <f t="shared" si="52"/>
        <v>9.7053726169844019</v>
      </c>
      <c r="X37" s="41">
        <f t="shared" si="62"/>
        <v>-5.889028395763507</v>
      </c>
      <c r="Y37" s="68">
        <f t="shared" si="63"/>
        <v>0.60678024720634705</v>
      </c>
      <c r="AA37" s="183">
        <v>120.3</v>
      </c>
      <c r="AB37" s="172">
        <f t="shared" si="53"/>
        <v>0.4169844020797227</v>
      </c>
      <c r="AC37" s="184">
        <f t="shared" si="54"/>
        <v>23.275145469659186</v>
      </c>
      <c r="AE37" s="199">
        <v>111345.09</v>
      </c>
      <c r="AF37" s="200">
        <f t="shared" si="55"/>
        <v>385.94485268630848</v>
      </c>
      <c r="AG37" s="201">
        <f t="shared" si="56"/>
        <v>39.766103571428573</v>
      </c>
      <c r="AI37" s="217">
        <v>60000</v>
      </c>
      <c r="AJ37" s="200">
        <f t="shared" si="57"/>
        <v>207.97227036395148</v>
      </c>
      <c r="AK37" s="221">
        <f t="shared" si="58"/>
        <v>21.428571428571427</v>
      </c>
    </row>
    <row r="38" spans="1:38" ht="12.75" customHeight="1" x14ac:dyDescent="0.2">
      <c r="A38" s="56">
        <v>44774</v>
      </c>
      <c r="B38" s="58">
        <v>7</v>
      </c>
      <c r="C38" s="59">
        <f t="shared" si="11"/>
        <v>4813.9136206302155</v>
      </c>
      <c r="D38" s="24"/>
      <c r="E38" s="25">
        <f t="shared" si="12"/>
        <v>2563.9080589858058</v>
      </c>
      <c r="F38" s="151">
        <v>3400</v>
      </c>
      <c r="G38" s="29">
        <f t="shared" si="59"/>
        <v>0.21428571428571427</v>
      </c>
      <c r="H38" s="37"/>
      <c r="I38" s="67">
        <f t="shared" si="46"/>
        <v>0.87756873876921893</v>
      </c>
      <c r="J38" s="36">
        <f t="shared" si="47"/>
        <v>0.32610059400683949</v>
      </c>
      <c r="K38" s="68">
        <f t="shared" si="48"/>
        <v>-0.29371395751075241</v>
      </c>
      <c r="L38" s="37"/>
      <c r="M38" s="86">
        <v>142.33500000000001</v>
      </c>
      <c r="N38" s="38">
        <f t="shared" si="3"/>
        <v>33.821011140128675</v>
      </c>
      <c r="O38" s="39">
        <f t="shared" si="4"/>
        <v>18.013194639307308</v>
      </c>
      <c r="P38" s="40">
        <f t="shared" si="49"/>
        <v>23.88730811114624</v>
      </c>
      <c r="Q38" s="41">
        <f t="shared" si="60"/>
        <v>-9.9337030289824355</v>
      </c>
      <c r="R38" s="68">
        <f t="shared" si="61"/>
        <v>0.41585694724418087</v>
      </c>
      <c r="S38" s="2"/>
      <c r="T38" s="86">
        <v>290</v>
      </c>
      <c r="U38" s="38">
        <f t="shared" si="50"/>
        <v>16.599702140104192</v>
      </c>
      <c r="V38" s="39">
        <f t="shared" si="51"/>
        <v>8.841062272364848</v>
      </c>
      <c r="W38" s="40">
        <f t="shared" si="52"/>
        <v>11.724137931034482</v>
      </c>
      <c r="X38" s="41">
        <f t="shared" si="62"/>
        <v>-4.8755642090697098</v>
      </c>
      <c r="Y38" s="68">
        <f t="shared" si="63"/>
        <v>0.41585694724418115</v>
      </c>
      <c r="AA38" s="183">
        <v>131.6</v>
      </c>
      <c r="AB38" s="172">
        <f t="shared" si="53"/>
        <v>0.45379310344827584</v>
      </c>
      <c r="AC38" s="184">
        <f t="shared" si="54"/>
        <v>25.835866261398177</v>
      </c>
      <c r="AE38" s="199">
        <v>129412.95999999999</v>
      </c>
      <c r="AF38" s="200">
        <f t="shared" si="55"/>
        <v>446.25158620689655</v>
      </c>
      <c r="AG38" s="201">
        <f t="shared" si="56"/>
        <v>38.062635294117648</v>
      </c>
      <c r="AI38" s="217">
        <v>60000</v>
      </c>
      <c r="AJ38" s="200">
        <f t="shared" si="57"/>
        <v>206.89655172413794</v>
      </c>
      <c r="AK38" s="221">
        <f t="shared" si="58"/>
        <v>17.647058823529413</v>
      </c>
    </row>
    <row r="39" spans="1:38" ht="12.75" customHeight="1" x14ac:dyDescent="0.2">
      <c r="A39" s="56">
        <v>44805</v>
      </c>
      <c r="B39" s="58">
        <v>6.2</v>
      </c>
      <c r="C39" s="59">
        <f t="shared" si="11"/>
        <v>5112.3762651092893</v>
      </c>
      <c r="D39" s="24"/>
      <c r="E39" s="25">
        <f t="shared" si="12"/>
        <v>2563.9080589858058</v>
      </c>
      <c r="F39" s="28">
        <v>3400</v>
      </c>
      <c r="G39" s="29">
        <f t="shared" si="59"/>
        <v>0</v>
      </c>
      <c r="H39" s="37"/>
      <c r="I39" s="67">
        <f t="shared" si="46"/>
        <v>0.99397800057291064</v>
      </c>
      <c r="J39" s="36">
        <f t="shared" si="47"/>
        <v>0.32610059400683949</v>
      </c>
      <c r="K39" s="68">
        <f t="shared" si="48"/>
        <v>-0.33494722929449389</v>
      </c>
      <c r="L39" s="37"/>
      <c r="M39" s="86">
        <v>150.05500000000001</v>
      </c>
      <c r="N39" s="38">
        <f t="shared" si="3"/>
        <v>34.07001609482716</v>
      </c>
      <c r="O39" s="39">
        <f t="shared" si="4"/>
        <v>17.086455359606848</v>
      </c>
      <c r="P39" s="40">
        <f t="shared" si="49"/>
        <v>22.65835860184599</v>
      </c>
      <c r="Q39" s="41">
        <f t="shared" si="60"/>
        <v>-11.41165749298117</v>
      </c>
      <c r="R39" s="68">
        <f t="shared" si="61"/>
        <v>0.50364007797332044</v>
      </c>
      <c r="S39" s="2"/>
      <c r="T39" s="86">
        <v>280</v>
      </c>
      <c r="U39" s="38">
        <f t="shared" si="50"/>
        <v>18.258486661104605</v>
      </c>
      <c r="V39" s="39">
        <f t="shared" si="51"/>
        <v>9.1568144963778781</v>
      </c>
      <c r="W39" s="40">
        <f t="shared" si="52"/>
        <v>12.142857142857142</v>
      </c>
      <c r="X39" s="41">
        <f t="shared" si="62"/>
        <v>-6.1156295182474629</v>
      </c>
      <c r="Y39" s="68">
        <f t="shared" si="63"/>
        <v>0.50364007797332044</v>
      </c>
      <c r="AA39" s="183">
        <v>131.6</v>
      </c>
      <c r="AB39" s="172">
        <f t="shared" si="53"/>
        <v>0.47</v>
      </c>
      <c r="AC39" s="184">
        <f t="shared" si="54"/>
        <v>25.835866261398177</v>
      </c>
      <c r="AE39" s="199">
        <v>138226.56</v>
      </c>
      <c r="AF39" s="200">
        <f t="shared" si="55"/>
        <v>493.66628571428572</v>
      </c>
      <c r="AG39" s="201">
        <f t="shared" si="56"/>
        <v>40.654870588235291</v>
      </c>
      <c r="AI39" s="217">
        <v>60000</v>
      </c>
      <c r="AJ39" s="200">
        <f t="shared" si="57"/>
        <v>214.28571428571428</v>
      </c>
      <c r="AK39" s="221">
        <f t="shared" si="58"/>
        <v>17.647058823529413</v>
      </c>
    </row>
    <row r="40" spans="1:38" ht="12.75" customHeight="1" x14ac:dyDescent="0.2">
      <c r="A40" s="56">
        <v>44835</v>
      </c>
      <c r="B40" s="58">
        <v>6.3</v>
      </c>
      <c r="C40" s="59">
        <f t="shared" si="11"/>
        <v>5434.4559698111743</v>
      </c>
      <c r="D40" s="63">
        <v>19.8</v>
      </c>
      <c r="E40" s="25">
        <f t="shared" si="12"/>
        <v>3071.5618546649953</v>
      </c>
      <c r="F40" s="28">
        <v>3400</v>
      </c>
      <c r="G40" s="29">
        <f t="shared" si="59"/>
        <v>0</v>
      </c>
      <c r="H40" s="37"/>
      <c r="I40" s="67">
        <f t="shared" si="46"/>
        <v>0.76928098047496163</v>
      </c>
      <c r="J40" s="36">
        <f t="shared" si="47"/>
        <v>0.1069287095215689</v>
      </c>
      <c r="K40" s="68">
        <f t="shared" si="48"/>
        <v>-0.37436239820742601</v>
      </c>
      <c r="L40" s="37"/>
      <c r="M40" s="86">
        <v>159.61000000000001</v>
      </c>
      <c r="N40" s="38">
        <f t="shared" si="3"/>
        <v>34.04834264652073</v>
      </c>
      <c r="O40" s="39">
        <f t="shared" si="4"/>
        <v>19.244169254213364</v>
      </c>
      <c r="P40" s="40">
        <f t="shared" si="49"/>
        <v>21.301923438381053</v>
      </c>
      <c r="Q40" s="41">
        <f t="shared" si="60"/>
        <v>-12.746419208139677</v>
      </c>
      <c r="R40" s="68">
        <f t="shared" si="61"/>
        <v>0.59836940288563945</v>
      </c>
      <c r="S40" s="2"/>
      <c r="T40" s="86">
        <v>285</v>
      </c>
      <c r="U40" s="38">
        <f t="shared" si="50"/>
        <v>19.068266560740962</v>
      </c>
      <c r="V40" s="39">
        <f t="shared" si="51"/>
        <v>10.777410016368405</v>
      </c>
      <c r="W40" s="40">
        <f t="shared" si="52"/>
        <v>11.929824561403509</v>
      </c>
      <c r="X40" s="41">
        <f t="shared" si="62"/>
        <v>-7.1384419993374539</v>
      </c>
      <c r="Y40" s="68">
        <f t="shared" si="63"/>
        <v>0.59836940288563956</v>
      </c>
      <c r="AA40" s="183">
        <v>138.19999999999999</v>
      </c>
      <c r="AB40" s="172">
        <f t="shared" si="53"/>
        <v>0.48491228070175435</v>
      </c>
      <c r="AC40" s="184">
        <f t="shared" si="54"/>
        <v>24.602026049204053</v>
      </c>
      <c r="AE40" s="199">
        <v>138226.56</v>
      </c>
      <c r="AF40" s="200">
        <f t="shared" si="55"/>
        <v>485.00547368421053</v>
      </c>
      <c r="AG40" s="201">
        <f t="shared" si="56"/>
        <v>40.654870588235291</v>
      </c>
      <c r="AI40" s="217">
        <v>60000</v>
      </c>
      <c r="AJ40" s="200">
        <f t="shared" si="57"/>
        <v>210.52631578947367</v>
      </c>
      <c r="AK40" s="221">
        <f t="shared" si="58"/>
        <v>17.647058823529413</v>
      </c>
    </row>
    <row r="41" spans="1:38" ht="12.75" customHeight="1" x14ac:dyDescent="0.2">
      <c r="A41" s="56">
        <v>44866</v>
      </c>
      <c r="B41" s="58">
        <v>4.9000000000000004</v>
      </c>
      <c r="C41" s="59">
        <f t="shared" si="11"/>
        <v>5700.7443123319217</v>
      </c>
      <c r="D41" s="24"/>
      <c r="E41" s="25">
        <f t="shared" si="12"/>
        <v>3071.5618546649953</v>
      </c>
      <c r="F41" s="28">
        <v>3400</v>
      </c>
      <c r="G41" s="29">
        <f t="shared" si="59"/>
        <v>0</v>
      </c>
      <c r="H41" s="37"/>
      <c r="I41" s="67">
        <f t="shared" si="46"/>
        <v>0.85597574851823466</v>
      </c>
      <c r="J41" s="36">
        <f t="shared" si="47"/>
        <v>0.1069287095215689</v>
      </c>
      <c r="K41" s="68">
        <f t="shared" si="48"/>
        <v>-0.40358665224730789</v>
      </c>
      <c r="L41" s="37"/>
      <c r="M41" s="86">
        <v>169.405</v>
      </c>
      <c r="N41" s="38">
        <f t="shared" si="3"/>
        <v>33.651570569534087</v>
      </c>
      <c r="O41" s="39">
        <f t="shared" si="4"/>
        <v>18.131471058498835</v>
      </c>
      <c r="P41" s="40">
        <f t="shared" si="49"/>
        <v>20.07024586051179</v>
      </c>
      <c r="Q41" s="41">
        <f t="shared" si="60"/>
        <v>-13.581324709022297</v>
      </c>
      <c r="R41" s="68">
        <f t="shared" si="61"/>
        <v>0.67668950362703606</v>
      </c>
      <c r="S41" s="2"/>
      <c r="T41" s="86">
        <v>303.5</v>
      </c>
      <c r="U41" s="38">
        <f t="shared" si="50"/>
        <v>18.783342050517039</v>
      </c>
      <c r="V41" s="39">
        <f t="shared" si="51"/>
        <v>10.120467395930792</v>
      </c>
      <c r="W41" s="40">
        <f t="shared" si="52"/>
        <v>11.202635914332784</v>
      </c>
      <c r="X41" s="41">
        <f t="shared" si="62"/>
        <v>-7.5807061361842543</v>
      </c>
      <c r="Y41" s="68">
        <f t="shared" si="63"/>
        <v>0.67668950362703562</v>
      </c>
      <c r="AA41" s="183">
        <v>145.1</v>
      </c>
      <c r="AB41" s="172">
        <f t="shared" si="53"/>
        <v>0.47808896210873147</v>
      </c>
      <c r="AC41" s="184">
        <f t="shared" si="54"/>
        <v>23.43211578221916</v>
      </c>
      <c r="AE41" s="199">
        <v>147921.51999999999</v>
      </c>
      <c r="AF41" s="200">
        <f t="shared" si="55"/>
        <v>487.38556836902796</v>
      </c>
      <c r="AG41" s="201">
        <f t="shared" si="56"/>
        <v>43.506329411764703</v>
      </c>
      <c r="AI41" s="217">
        <v>75000</v>
      </c>
      <c r="AJ41" s="200">
        <f t="shared" si="57"/>
        <v>247.1169686985173</v>
      </c>
      <c r="AK41" s="221">
        <f t="shared" si="58"/>
        <v>22.058823529411764</v>
      </c>
    </row>
    <row r="42" spans="1:38" ht="12.75" customHeight="1" thickBot="1" x14ac:dyDescent="0.3">
      <c r="A42" s="56">
        <v>44896</v>
      </c>
      <c r="B42" s="58">
        <v>5.0999999999999996</v>
      </c>
      <c r="C42" s="59">
        <f t="shared" si="11"/>
        <v>5991.4822722608496</v>
      </c>
      <c r="D42" s="63">
        <v>9.8000000000000007</v>
      </c>
      <c r="E42" s="25">
        <f t="shared" si="12"/>
        <v>3372.5749164221652</v>
      </c>
      <c r="F42" s="151">
        <v>4100</v>
      </c>
      <c r="G42" s="29">
        <f t="shared" si="59"/>
        <v>0.20588235294117646</v>
      </c>
      <c r="H42" s="37"/>
      <c r="I42" s="69">
        <f t="shared" si="46"/>
        <v>0.7765305206672718</v>
      </c>
      <c r="J42" s="70">
        <f t="shared" si="47"/>
        <v>0.21568833950456232</v>
      </c>
      <c r="K42" s="71">
        <f t="shared" si="48"/>
        <v>-0.31569521302232112</v>
      </c>
      <c r="L42" s="37"/>
      <c r="M42" s="87">
        <v>179.47</v>
      </c>
      <c r="N42" s="88">
        <f t="shared" si="3"/>
        <v>33.384310872351087</v>
      </c>
      <c r="O42" s="89">
        <f t="shared" si="4"/>
        <v>18.791858897989442</v>
      </c>
      <c r="P42" s="90">
        <f t="shared" si="49"/>
        <v>22.84504373990082</v>
      </c>
      <c r="Q42" s="91">
        <f t="shared" si="60"/>
        <v>-10.539267132450266</v>
      </c>
      <c r="R42" s="71">
        <f t="shared" si="61"/>
        <v>0.4613371395758169</v>
      </c>
      <c r="S42" s="2"/>
      <c r="T42" s="87">
        <v>334.5</v>
      </c>
      <c r="U42" s="88">
        <f t="shared" si="50"/>
        <v>17.911755671930791</v>
      </c>
      <c r="V42" s="89">
        <f t="shared" si="51"/>
        <v>10.082436222487788</v>
      </c>
      <c r="W42" s="90">
        <f t="shared" si="52"/>
        <v>12.25710014947683</v>
      </c>
      <c r="X42" s="91">
        <f t="shared" si="62"/>
        <v>-5.654655522453961</v>
      </c>
      <c r="Y42" s="71">
        <f t="shared" si="63"/>
        <v>0.46133713957581707</v>
      </c>
      <c r="AA42" s="188">
        <v>150.9</v>
      </c>
      <c r="AB42" s="189">
        <f t="shared" si="53"/>
        <v>0.45112107623318387</v>
      </c>
      <c r="AC42" s="190">
        <f t="shared" si="54"/>
        <v>27.170311464546057</v>
      </c>
      <c r="AE42" s="211">
        <v>195661.83</v>
      </c>
      <c r="AF42" s="212">
        <f t="shared" si="55"/>
        <v>584.93820627802688</v>
      </c>
      <c r="AG42" s="213">
        <f t="shared" si="56"/>
        <v>47.722397560975608</v>
      </c>
      <c r="AI42" s="228">
        <v>112500</v>
      </c>
      <c r="AJ42" s="212">
        <f t="shared" si="57"/>
        <v>336.32286995515693</v>
      </c>
      <c r="AK42" s="223">
        <f t="shared" si="58"/>
        <v>27.439024390243901</v>
      </c>
      <c r="AL42" s="1" t="s">
        <v>67</v>
      </c>
    </row>
    <row r="43" spans="1:38" ht="16.5" thickBot="1" x14ac:dyDescent="0.3">
      <c r="A43" s="57" t="s">
        <v>5</v>
      </c>
      <c r="B43" s="61">
        <f>+(C42-C29)/C29</f>
        <v>0.9475456475628814</v>
      </c>
      <c r="C43" s="62">
        <f>C42-C29</f>
        <v>2915.0551395985331</v>
      </c>
      <c r="D43" s="73">
        <f>+(E42-E29)/E29</f>
        <v>0.7317681046478004</v>
      </c>
      <c r="E43" s="74">
        <f>E42-E31</f>
        <v>1234.2474762221646</v>
      </c>
      <c r="F43" s="75">
        <f>F42-F29</f>
        <v>2000</v>
      </c>
      <c r="G43" s="48">
        <f>+(F42-F29)/F29</f>
        <v>0.95238095238095233</v>
      </c>
      <c r="H43" s="42"/>
      <c r="I43" s="43"/>
      <c r="J43" s="43"/>
      <c r="K43" s="43"/>
      <c r="L43" s="42"/>
      <c r="M43" s="92">
        <f>+(M42-M29)/M29</f>
        <v>0.6707317073170731</v>
      </c>
      <c r="N43" s="44">
        <f>+(N42-N29)/N29</f>
        <v>0.16568425620552021</v>
      </c>
      <c r="O43" s="45">
        <f>+(O42-O29)/O29</f>
        <v>3.6532734168756471E-2</v>
      </c>
      <c r="P43" s="93">
        <f>+(P42-P29)/P29</f>
        <v>0.16857838025721239</v>
      </c>
      <c r="Q43" s="94"/>
      <c r="R43" s="95"/>
      <c r="S43" s="2"/>
      <c r="T43" s="92">
        <f>+(T42-T29)/T29</f>
        <v>0.65389369592088997</v>
      </c>
      <c r="U43" s="44">
        <f>+(U42-U29)/U29</f>
        <v>0.17755189004362557</v>
      </c>
      <c r="V43" s="45">
        <f>+(V42-V29)/V29</f>
        <v>4.708549825117371E-2</v>
      </c>
      <c r="W43" s="93">
        <f>+(W42-W29)/W29</f>
        <v>0.18047547868175662</v>
      </c>
      <c r="X43" s="94"/>
      <c r="Y43" s="95"/>
      <c r="AA43" s="224">
        <f>+(AA42-AA29)/AA29</f>
        <v>0.66924778761061943</v>
      </c>
      <c r="AB43" s="224">
        <f>+(AB42-AB29)/AB29</f>
        <v>9.2836025239096762E-3</v>
      </c>
      <c r="AC43" s="224">
        <f>+(AC42-AC29)/AC29</f>
        <v>0.16961721733093504</v>
      </c>
      <c r="AE43" s="225">
        <f>+(AE42-AE29)/AE29</f>
        <v>0.82335986744746914</v>
      </c>
      <c r="AF43" s="225">
        <f>+(AF42-AF29)/AF29</f>
        <v>0.10246497217115294</v>
      </c>
      <c r="AG43" s="225">
        <f>+(AG42-AG29)/AG29</f>
        <v>-6.6083970331784078E-2</v>
      </c>
      <c r="AI43" s="230">
        <f>+(AI42-AI29)/AI29</f>
        <v>0.97368421052631582</v>
      </c>
      <c r="AJ43" s="225">
        <f>+(AJ42-AJ29)/AJ29</f>
        <v>0.1933561482180787</v>
      </c>
      <c r="AK43" s="225">
        <f>+(AK42-AK29)/AK29</f>
        <v>1.091142490372269E-2</v>
      </c>
    </row>
    <row r="44" spans="1:38" ht="12.75" customHeight="1" x14ac:dyDescent="0.2">
      <c r="A44" s="56">
        <v>44927</v>
      </c>
      <c r="B44" s="58">
        <v>6</v>
      </c>
      <c r="C44" s="59">
        <f>+((B44/100)+1)*C42</f>
        <v>6350.9712085965011</v>
      </c>
      <c r="D44" s="63">
        <v>4</v>
      </c>
      <c r="E44" s="25">
        <f>+((D44/100)+1)*E42</f>
        <v>3507.4779130790521</v>
      </c>
      <c r="F44" s="28">
        <v>4100</v>
      </c>
      <c r="G44" s="29">
        <f>+(F44-F42)/F42</f>
        <v>0</v>
      </c>
      <c r="H44" s="37"/>
      <c r="I44" s="64">
        <f>+(C44-E44)/E44</f>
        <v>0.8106945691416424</v>
      </c>
      <c r="J44" s="65">
        <f t="shared" ref="J44:J55" si="64">+(F44-E44)/E44</f>
        <v>0.16893109567746367</v>
      </c>
      <c r="K44" s="66">
        <f t="shared" ref="K44:K55" si="65">+(F44-C44)/C44</f>
        <v>-0.3544294462474728</v>
      </c>
      <c r="L44" s="37"/>
      <c r="M44" s="81">
        <v>189.86</v>
      </c>
      <c r="N44" s="82">
        <f t="shared" si="3"/>
        <v>33.450812222671971</v>
      </c>
      <c r="O44" s="83">
        <f t="shared" si="4"/>
        <v>18.474022506473464</v>
      </c>
      <c r="P44" s="84">
        <f t="shared" ref="P44:P55" si="66">F44/M44</f>
        <v>21.594859370062149</v>
      </c>
      <c r="Q44" s="85">
        <f t="shared" si="60"/>
        <v>-11.855952852609821</v>
      </c>
      <c r="R44" s="66">
        <f t="shared" si="61"/>
        <v>0.54901736795036604</v>
      </c>
      <c r="S44" s="2"/>
      <c r="T44" s="81">
        <v>366</v>
      </c>
      <c r="U44" s="82">
        <f t="shared" ref="U44:U55" si="67">C44/T44</f>
        <v>17.352380351356562</v>
      </c>
      <c r="V44" s="83">
        <f t="shared" ref="V44:V55" si="68">E44/T44</f>
        <v>9.5832729865547872</v>
      </c>
      <c r="W44" s="84">
        <f t="shared" ref="W44:W55" si="69">F44/T44</f>
        <v>11.202185792349727</v>
      </c>
      <c r="X44" s="85">
        <f t="shared" si="62"/>
        <v>-6.1501945590068345</v>
      </c>
      <c r="Y44" s="66">
        <f t="shared" si="63"/>
        <v>0.54901736795036615</v>
      </c>
      <c r="AA44" s="180">
        <v>156.80000000000001</v>
      </c>
      <c r="AB44" s="181">
        <f t="shared" ref="AB44:AB55" si="70">AA44/T44</f>
        <v>0.42841530054644811</v>
      </c>
      <c r="AC44" s="182">
        <f t="shared" ref="AC44:AC55" si="71">F44/AA44</f>
        <v>26.147959183673468</v>
      </c>
      <c r="AE44" s="196">
        <v>147921.51999999999</v>
      </c>
      <c r="AF44" s="197">
        <f t="shared" ref="AF44:AF55" si="72">AE44/T44</f>
        <v>404.15715846994533</v>
      </c>
      <c r="AG44" s="198">
        <f t="shared" ref="AG44:AG55" si="73">AE44/F44</f>
        <v>36.078419512195119</v>
      </c>
      <c r="AI44" s="216">
        <v>75000</v>
      </c>
      <c r="AJ44" s="197">
        <f t="shared" ref="AJ44:AJ55" si="74">AI44/T44</f>
        <v>204.91803278688525</v>
      </c>
      <c r="AK44" s="220">
        <f t="shared" ref="AK44:AK55" si="75">AI44/F44</f>
        <v>18.292682926829269</v>
      </c>
    </row>
    <row r="45" spans="1:38" ht="12.75" customHeight="1" x14ac:dyDescent="0.2">
      <c r="A45" s="56">
        <v>44958</v>
      </c>
      <c r="B45" s="58">
        <v>6.6</v>
      </c>
      <c r="C45" s="59">
        <f t="shared" si="11"/>
        <v>6770.1353083638705</v>
      </c>
      <c r="D45" s="63">
        <v>4</v>
      </c>
      <c r="E45" s="25">
        <f t="shared" si="12"/>
        <v>3647.7770296022145</v>
      </c>
      <c r="F45" s="28">
        <v>4100</v>
      </c>
      <c r="G45" s="29">
        <f>+(F45-F44)/F44</f>
        <v>0</v>
      </c>
      <c r="H45" s="37"/>
      <c r="I45" s="67">
        <f>+(C45-E45)/E45</f>
        <v>0.85596193337018334</v>
      </c>
      <c r="J45" s="36">
        <f t="shared" si="64"/>
        <v>0.1239722073821765</v>
      </c>
      <c r="K45" s="68">
        <f t="shared" si="65"/>
        <v>-0.39439910529781697</v>
      </c>
      <c r="L45" s="37"/>
      <c r="M45" s="86">
        <v>199.67</v>
      </c>
      <c r="N45" s="38">
        <f t="shared" si="3"/>
        <v>33.906622468893026</v>
      </c>
      <c r="O45" s="39">
        <f t="shared" si="4"/>
        <v>18.269029045936868</v>
      </c>
      <c r="P45" s="40">
        <f t="shared" si="66"/>
        <v>20.533880903490761</v>
      </c>
      <c r="Q45" s="41">
        <f t="shared" si="60"/>
        <v>-13.372741565402265</v>
      </c>
      <c r="R45" s="68">
        <f t="shared" si="61"/>
        <v>0.65125251423509023</v>
      </c>
      <c r="S45" s="2"/>
      <c r="T45" s="86">
        <v>377</v>
      </c>
      <c r="U45" s="38">
        <f t="shared" si="67"/>
        <v>17.95791858982459</v>
      </c>
      <c r="V45" s="39">
        <f t="shared" si="68"/>
        <v>9.6758011395284207</v>
      </c>
      <c r="W45" s="40">
        <f t="shared" si="69"/>
        <v>10.875331564986737</v>
      </c>
      <c r="X45" s="41">
        <f t="shared" si="62"/>
        <v>-7.0825870248378529</v>
      </c>
      <c r="Y45" s="68">
        <f t="shared" si="63"/>
        <v>0.65125251423509034</v>
      </c>
      <c r="AA45" s="183">
        <v>163.1</v>
      </c>
      <c r="AB45" s="172">
        <f t="shared" si="70"/>
        <v>0.43262599469496021</v>
      </c>
      <c r="AC45" s="184">
        <f t="shared" si="71"/>
        <v>25.137952176578786</v>
      </c>
      <c r="AE45" s="199">
        <v>167719.43</v>
      </c>
      <c r="AF45" s="200">
        <f t="shared" si="72"/>
        <v>444.879124668435</v>
      </c>
      <c r="AG45" s="201">
        <f t="shared" si="73"/>
        <v>40.907178048780487</v>
      </c>
      <c r="AI45" s="217">
        <v>75000</v>
      </c>
      <c r="AJ45" s="200">
        <f t="shared" si="74"/>
        <v>198.9389920424403</v>
      </c>
      <c r="AK45" s="221">
        <f t="shared" si="75"/>
        <v>18.292682926829269</v>
      </c>
    </row>
    <row r="46" spans="1:38" ht="12.75" customHeight="1" x14ac:dyDescent="0.2">
      <c r="A46" s="56">
        <v>44986</v>
      </c>
      <c r="B46" s="58">
        <v>7.7</v>
      </c>
      <c r="C46" s="59">
        <f t="shared" si="11"/>
        <v>7291.4357271078879</v>
      </c>
      <c r="D46" s="63">
        <v>3.5</v>
      </c>
      <c r="E46" s="25">
        <f t="shared" si="12"/>
        <v>3775.4492256382919</v>
      </c>
      <c r="F46" s="28">
        <v>4100</v>
      </c>
      <c r="G46" s="29">
        <f>+(F46-F45)/F45</f>
        <v>0</v>
      </c>
      <c r="H46" s="37"/>
      <c r="I46" s="67">
        <f>+(C46-E46)/E46</f>
        <v>0.93127633066636462</v>
      </c>
      <c r="J46" s="36">
        <f t="shared" si="64"/>
        <v>8.5963485393407285E-2</v>
      </c>
      <c r="K46" s="68">
        <f t="shared" si="65"/>
        <v>-0.43769647659964428</v>
      </c>
      <c r="L46" s="37"/>
      <c r="M46" s="86">
        <v>210.48500000000001</v>
      </c>
      <c r="N46" s="38">
        <f t="shared" si="3"/>
        <v>34.641118023174513</v>
      </c>
      <c r="O46" s="39">
        <f t="shared" si="4"/>
        <v>17.936903939179949</v>
      </c>
      <c r="P46" s="40">
        <f t="shared" si="66"/>
        <v>19.478822718958593</v>
      </c>
      <c r="Q46" s="41">
        <f t="shared" si="60"/>
        <v>-15.16229530421592</v>
      </c>
      <c r="R46" s="68">
        <f t="shared" si="61"/>
        <v>0.77839895783119228</v>
      </c>
      <c r="S46" s="2"/>
      <c r="T46" s="86">
        <v>384</v>
      </c>
      <c r="U46" s="38">
        <f t="shared" si="67"/>
        <v>18.988113872676792</v>
      </c>
      <c r="V46" s="39">
        <f t="shared" si="68"/>
        <v>9.8318990250997178</v>
      </c>
      <c r="W46" s="40">
        <f t="shared" si="69"/>
        <v>10.677083333333334</v>
      </c>
      <c r="X46" s="41">
        <f t="shared" si="62"/>
        <v>-8.3110305393434576</v>
      </c>
      <c r="Y46" s="68">
        <f t="shared" si="63"/>
        <v>0.77839895783119206</v>
      </c>
      <c r="AA46" s="183">
        <v>169.93</v>
      </c>
      <c r="AB46" s="172">
        <f t="shared" si="70"/>
        <v>0.4425260416666667</v>
      </c>
      <c r="AC46" s="184">
        <f t="shared" si="71"/>
        <v>24.127581945506972</v>
      </c>
      <c r="AE46" s="199">
        <v>184756.29</v>
      </c>
      <c r="AF46" s="200">
        <f t="shared" si="72"/>
        <v>481.136171875</v>
      </c>
      <c r="AG46" s="201">
        <f t="shared" si="73"/>
        <v>45.062509756097562</v>
      </c>
      <c r="AI46" s="217">
        <v>95000</v>
      </c>
      <c r="AJ46" s="200">
        <f t="shared" si="74"/>
        <v>247.39583333333334</v>
      </c>
      <c r="AK46" s="221">
        <f t="shared" si="75"/>
        <v>23.170731707317074</v>
      </c>
    </row>
    <row r="47" spans="1:38" ht="12.75" customHeight="1" x14ac:dyDescent="0.2">
      <c r="A47" s="56">
        <v>45017</v>
      </c>
      <c r="B47" s="58">
        <v>8.4</v>
      </c>
      <c r="C47" s="59">
        <f t="shared" si="11"/>
        <v>7903.9163281849515</v>
      </c>
      <c r="D47" s="63">
        <v>3.5</v>
      </c>
      <c r="E47" s="25">
        <f t="shared" si="12"/>
        <v>3907.5899485356317</v>
      </c>
      <c r="F47" s="151">
        <v>5100</v>
      </c>
      <c r="G47" s="29">
        <f>+(F47-F46)/F46</f>
        <v>0.24390243902439024</v>
      </c>
      <c r="H47" s="37"/>
      <c r="I47" s="67">
        <f>+(C47-E47)/E47</f>
        <v>1.0227087366592653</v>
      </c>
      <c r="J47" s="36">
        <f t="shared" si="64"/>
        <v>0.30515229775100217</v>
      </c>
      <c r="K47" s="68">
        <f t="shared" si="65"/>
        <v>-0.3547502544006359</v>
      </c>
      <c r="L47" s="37"/>
      <c r="M47" s="155">
        <v>223.535</v>
      </c>
      <c r="N47" s="38">
        <f t="shared" si="3"/>
        <v>35.358741710179395</v>
      </c>
      <c r="O47" s="39">
        <f t="shared" si="4"/>
        <v>17.480886431814401</v>
      </c>
      <c r="P47" s="40">
        <f t="shared" si="66"/>
        <v>22.815219093206881</v>
      </c>
      <c r="Q47" s="41">
        <f t="shared" si="60"/>
        <v>-12.543522616972513</v>
      </c>
      <c r="R47" s="68">
        <f t="shared" si="61"/>
        <v>0.5497875153303825</v>
      </c>
      <c r="S47" s="2"/>
      <c r="T47" s="155">
        <v>443</v>
      </c>
      <c r="U47" s="38">
        <f t="shared" si="67"/>
        <v>17.841797580552939</v>
      </c>
      <c r="V47" s="39">
        <f t="shared" si="68"/>
        <v>8.8207448048208388</v>
      </c>
      <c r="W47" s="40">
        <f t="shared" si="69"/>
        <v>11.512415349887133</v>
      </c>
      <c r="X47" s="41">
        <f t="shared" si="62"/>
        <v>-6.3293822306658054</v>
      </c>
      <c r="Y47" s="68">
        <f t="shared" si="63"/>
        <v>0.54978751533038273</v>
      </c>
      <c r="AA47" s="183">
        <v>176.1</v>
      </c>
      <c r="AB47" s="172">
        <f t="shared" si="70"/>
        <v>0.39751693002257338</v>
      </c>
      <c r="AC47" s="184">
        <f t="shared" si="71"/>
        <v>28.960817717206133</v>
      </c>
      <c r="AE47" s="199">
        <v>213919.57</v>
      </c>
      <c r="AF47" s="200">
        <f t="shared" si="72"/>
        <v>482.88841986455981</v>
      </c>
      <c r="AG47" s="201">
        <f t="shared" si="73"/>
        <v>41.945013725490199</v>
      </c>
      <c r="AI47" s="217">
        <v>95000</v>
      </c>
      <c r="AJ47" s="200">
        <f t="shared" si="74"/>
        <v>214.44695259593681</v>
      </c>
      <c r="AK47" s="221">
        <f t="shared" si="75"/>
        <v>18.627450980392158</v>
      </c>
    </row>
    <row r="48" spans="1:38" ht="14.65" customHeight="1" x14ac:dyDescent="0.2">
      <c r="A48" s="56">
        <v>45047</v>
      </c>
      <c r="B48" s="58">
        <v>7.8</v>
      </c>
      <c r="C48" s="59">
        <f t="shared" si="11"/>
        <v>8520.4218017833773</v>
      </c>
      <c r="D48" s="63">
        <v>4.5</v>
      </c>
      <c r="E48" s="25">
        <f t="shared" ref="E48:E55" si="76">+((D48/100)+1)*E47</f>
        <v>4083.431496219735</v>
      </c>
      <c r="F48" s="151">
        <v>5100</v>
      </c>
      <c r="G48" s="29">
        <f t="shared" ref="G48:G55" si="77">+(F48-F47)/F47</f>
        <v>0</v>
      </c>
      <c r="H48" s="37"/>
      <c r="I48" s="67">
        <f t="shared" ref="I48:I55" si="78">+(C48-E48)/E48</f>
        <v>1.0865837493958737</v>
      </c>
      <c r="J48" s="36">
        <f t="shared" si="64"/>
        <v>0.24894956722583944</v>
      </c>
      <c r="K48" s="68">
        <f t="shared" si="65"/>
        <v>-0.40143808385958801</v>
      </c>
      <c r="L48" s="37"/>
      <c r="M48" s="86">
        <v>240</v>
      </c>
      <c r="N48" s="38">
        <f t="shared" ref="N48:N55" si="79">C48/M48</f>
        <v>35.501757507430739</v>
      </c>
      <c r="O48" s="39">
        <f t="shared" ref="O48:O55" si="80">E48/M48</f>
        <v>17.014297900915562</v>
      </c>
      <c r="P48" s="40">
        <f t="shared" si="66"/>
        <v>21.25</v>
      </c>
      <c r="Q48" s="41">
        <f t="shared" ref="Q48:Q55" si="81">P48-N48</f>
        <v>-14.251757507430739</v>
      </c>
      <c r="R48" s="68">
        <f t="shared" ref="R48:R55" si="82">+(N48-P48)/P48</f>
        <v>0.67067094152615236</v>
      </c>
      <c r="S48" s="2"/>
      <c r="T48" s="86">
        <v>480.5</v>
      </c>
      <c r="U48" s="38">
        <f t="shared" si="67"/>
        <v>17.732407495907132</v>
      </c>
      <c r="V48" s="39">
        <f t="shared" si="68"/>
        <v>8.4982965582096455</v>
      </c>
      <c r="W48" s="40">
        <f t="shared" si="69"/>
        <v>10.613943808532778</v>
      </c>
      <c r="X48" s="41">
        <f t="shared" ref="X48:X55" si="83">W48-U48</f>
        <v>-7.118463687374355</v>
      </c>
      <c r="Y48" s="68">
        <f t="shared" ref="Y48:Y55" si="84">+(U48-W48)/W48</f>
        <v>0.67067094152615248</v>
      </c>
      <c r="AA48" s="183">
        <v>184.7</v>
      </c>
      <c r="AB48" s="172">
        <f t="shared" si="70"/>
        <v>0.38439125910509886</v>
      </c>
      <c r="AC48" s="184">
        <f t="shared" si="71"/>
        <v>27.612344342176502</v>
      </c>
      <c r="AE48" s="199">
        <v>226212.78</v>
      </c>
      <c r="AF48" s="200">
        <f t="shared" si="72"/>
        <v>470.78622268470343</v>
      </c>
      <c r="AG48" s="201">
        <f t="shared" si="73"/>
        <v>44.355447058823529</v>
      </c>
      <c r="AI48" s="217">
        <v>95000</v>
      </c>
      <c r="AJ48" s="200">
        <f t="shared" si="74"/>
        <v>197.71071800208117</v>
      </c>
      <c r="AK48" s="221">
        <f t="shared" si="75"/>
        <v>18.627450980392158</v>
      </c>
    </row>
    <row r="49" spans="1:38" ht="14.65" customHeight="1" x14ac:dyDescent="0.25">
      <c r="A49" s="56">
        <v>45078</v>
      </c>
      <c r="B49" s="58">
        <v>6</v>
      </c>
      <c r="C49" s="59">
        <f t="shared" si="11"/>
        <v>9031.6471098903803</v>
      </c>
      <c r="D49" s="63">
        <v>4.5</v>
      </c>
      <c r="E49" s="25">
        <f t="shared" si="76"/>
        <v>4267.1859135496225</v>
      </c>
      <c r="F49" s="28">
        <v>5100</v>
      </c>
      <c r="G49" s="29">
        <f t="shared" si="77"/>
        <v>0</v>
      </c>
      <c r="H49" s="37"/>
      <c r="I49" s="67">
        <f t="shared" si="78"/>
        <v>1.1165347123058627</v>
      </c>
      <c r="J49" s="36">
        <f t="shared" si="64"/>
        <v>0.19516704997688</v>
      </c>
      <c r="K49" s="68">
        <f t="shared" si="65"/>
        <v>-0.43531894703734719</v>
      </c>
      <c r="L49" s="37"/>
      <c r="M49" s="86">
        <v>260.79500000000002</v>
      </c>
      <c r="N49" s="38">
        <f t="shared" si="79"/>
        <v>34.63121267620307</v>
      </c>
      <c r="O49" s="39">
        <f t="shared" si="80"/>
        <v>16.362222870644079</v>
      </c>
      <c r="P49" s="40">
        <f t="shared" si="66"/>
        <v>19.55558963937192</v>
      </c>
      <c r="Q49" s="41">
        <f t="shared" si="81"/>
        <v>-15.07562303683115</v>
      </c>
      <c r="R49" s="68">
        <f t="shared" si="82"/>
        <v>0.77091119801772157</v>
      </c>
      <c r="S49" s="2"/>
      <c r="T49" s="86">
        <v>489.5</v>
      </c>
      <c r="U49" s="38">
        <f t="shared" si="67"/>
        <v>18.45076018363714</v>
      </c>
      <c r="V49" s="39">
        <f t="shared" si="68"/>
        <v>8.7174380256376356</v>
      </c>
      <c r="W49" s="40">
        <f t="shared" si="69"/>
        <v>10.418794688457609</v>
      </c>
      <c r="X49" s="41">
        <f t="shared" si="83"/>
        <v>-8.0319654951795307</v>
      </c>
      <c r="Y49" s="68">
        <f t="shared" si="84"/>
        <v>0.77091119801772168</v>
      </c>
      <c r="AA49" s="183">
        <v>195.8</v>
      </c>
      <c r="AB49" s="172">
        <f t="shared" si="70"/>
        <v>0.4</v>
      </c>
      <c r="AC49" s="184">
        <f t="shared" si="71"/>
        <v>26.046986721144023</v>
      </c>
      <c r="AE49" s="208">
        <v>332862.39</v>
      </c>
      <c r="AF49" s="209">
        <f t="shared" si="72"/>
        <v>680.00488253319713</v>
      </c>
      <c r="AG49" s="210">
        <f t="shared" si="73"/>
        <v>65.267135294117651</v>
      </c>
      <c r="AI49" s="227">
        <v>142500</v>
      </c>
      <c r="AJ49" s="209">
        <f t="shared" si="74"/>
        <v>291.11338100102142</v>
      </c>
      <c r="AK49" s="222">
        <f t="shared" si="75"/>
        <v>27.941176470588236</v>
      </c>
      <c r="AL49" s="1" t="s">
        <v>67</v>
      </c>
    </row>
    <row r="50" spans="1:38" ht="14.65" customHeight="1" x14ac:dyDescent="0.2">
      <c r="A50" s="56">
        <v>45108</v>
      </c>
      <c r="B50" s="58">
        <v>6.3</v>
      </c>
      <c r="C50" s="59">
        <f t="shared" si="11"/>
        <v>9600.6408778134737</v>
      </c>
      <c r="D50" s="63">
        <v>4.5</v>
      </c>
      <c r="E50" s="25">
        <f t="shared" si="76"/>
        <v>4459.2092796593552</v>
      </c>
      <c r="F50" s="151">
        <v>6300</v>
      </c>
      <c r="G50" s="29">
        <f t="shared" si="77"/>
        <v>0.23529411764705882</v>
      </c>
      <c r="H50" s="37"/>
      <c r="I50" s="67">
        <f t="shared" si="78"/>
        <v>1.1529917695513225</v>
      </c>
      <c r="J50" s="36">
        <f t="shared" si="64"/>
        <v>0.41280653248040988</v>
      </c>
      <c r="K50" s="68">
        <f t="shared" si="65"/>
        <v>-0.34379380708230262</v>
      </c>
      <c r="L50" s="37"/>
      <c r="M50" s="86">
        <v>279.73500000000001</v>
      </c>
      <c r="N50" s="38">
        <f t="shared" si="79"/>
        <v>34.32048502265885</v>
      </c>
      <c r="O50" s="39">
        <f t="shared" si="80"/>
        <v>15.940834288377769</v>
      </c>
      <c r="P50" s="40">
        <f t="shared" si="66"/>
        <v>22.521314815807816</v>
      </c>
      <c r="Q50" s="41">
        <f t="shared" si="81"/>
        <v>-11.799170206851034</v>
      </c>
      <c r="R50" s="68">
        <f t="shared" si="82"/>
        <v>0.52391125044658327</v>
      </c>
      <c r="S50" s="2"/>
      <c r="T50" s="86">
        <v>520.5</v>
      </c>
      <c r="U50" s="38">
        <f t="shared" si="67"/>
        <v>18.445035307998989</v>
      </c>
      <c r="V50" s="39">
        <f t="shared" si="68"/>
        <v>8.5671648024195104</v>
      </c>
      <c r="W50" s="40">
        <f t="shared" si="69"/>
        <v>12.103746397694524</v>
      </c>
      <c r="X50" s="41">
        <f t="shared" si="83"/>
        <v>-6.3412889103044652</v>
      </c>
      <c r="Y50" s="68">
        <f t="shared" si="84"/>
        <v>0.52391125044658327</v>
      </c>
      <c r="AA50" s="183">
        <v>204.61</v>
      </c>
      <c r="AB50" s="172">
        <f t="shared" si="70"/>
        <v>0.39310278578290109</v>
      </c>
      <c r="AC50" s="184">
        <f t="shared" si="71"/>
        <v>30.790283954840916</v>
      </c>
      <c r="AE50" s="199">
        <v>253889.49</v>
      </c>
      <c r="AF50" s="200">
        <f t="shared" si="72"/>
        <v>487.78</v>
      </c>
      <c r="AG50" s="201">
        <f t="shared" si="73"/>
        <v>40.299919047619049</v>
      </c>
      <c r="AI50" s="217">
        <v>115000</v>
      </c>
      <c r="AJ50" s="200">
        <f t="shared" si="74"/>
        <v>220.94140249759846</v>
      </c>
      <c r="AK50" s="221">
        <f t="shared" si="75"/>
        <v>18.253968253968253</v>
      </c>
    </row>
    <row r="51" spans="1:38" ht="12.75" customHeight="1" x14ac:dyDescent="0.2">
      <c r="A51" s="56">
        <v>45139</v>
      </c>
      <c r="B51" s="58">
        <v>12.4</v>
      </c>
      <c r="C51" s="59">
        <f t="shared" si="11"/>
        <v>10791.120346662345</v>
      </c>
      <c r="D51" s="63">
        <v>4.5</v>
      </c>
      <c r="E51" s="25">
        <f t="shared" si="76"/>
        <v>4659.8736972440256</v>
      </c>
      <c r="F51" s="151">
        <v>6300</v>
      </c>
      <c r="G51" s="29">
        <f t="shared" si="77"/>
        <v>0</v>
      </c>
      <c r="H51" s="37"/>
      <c r="I51" s="67">
        <f t="shared" si="78"/>
        <v>1.3157538267709923</v>
      </c>
      <c r="J51" s="36">
        <f t="shared" si="64"/>
        <v>0.35196797366546417</v>
      </c>
      <c r="K51" s="68">
        <f t="shared" si="65"/>
        <v>-0.41618666110525143</v>
      </c>
      <c r="L51" s="37"/>
      <c r="M51" s="86">
        <v>327.33500000000004</v>
      </c>
      <c r="N51" s="38">
        <f t="shared" si="79"/>
        <v>32.966594915491299</v>
      </c>
      <c r="O51" s="39">
        <f t="shared" si="80"/>
        <v>14.235794208514291</v>
      </c>
      <c r="P51" s="40">
        <f t="shared" si="66"/>
        <v>19.246337849603616</v>
      </c>
      <c r="Q51" s="41">
        <f t="shared" si="81"/>
        <v>-13.720257065887683</v>
      </c>
      <c r="R51" s="68">
        <f t="shared" si="82"/>
        <v>0.71287624550195949</v>
      </c>
      <c r="S51" s="2"/>
      <c r="T51" s="86">
        <v>670</v>
      </c>
      <c r="U51" s="38">
        <f t="shared" si="67"/>
        <v>16.106149771137829</v>
      </c>
      <c r="V51" s="39">
        <f t="shared" si="68"/>
        <v>6.9550353690209334</v>
      </c>
      <c r="W51" s="40">
        <f t="shared" si="69"/>
        <v>9.4029850746268657</v>
      </c>
      <c r="X51" s="41">
        <f t="shared" si="83"/>
        <v>-6.7031646965109637</v>
      </c>
      <c r="Y51" s="68">
        <f t="shared" si="84"/>
        <v>0.7128762455019596</v>
      </c>
      <c r="AA51" s="183">
        <v>240.5</v>
      </c>
      <c r="AB51" s="172">
        <f t="shared" si="70"/>
        <v>0.35895522388059703</v>
      </c>
      <c r="AC51" s="184">
        <f t="shared" si="71"/>
        <v>26.195426195426194</v>
      </c>
      <c r="AE51" s="199">
        <v>271602.70999999996</v>
      </c>
      <c r="AF51" s="200">
        <f t="shared" si="72"/>
        <v>405.37717910447753</v>
      </c>
      <c r="AG51" s="201">
        <f t="shared" si="73"/>
        <v>43.111541269841261</v>
      </c>
      <c r="AI51" s="217">
        <v>115000</v>
      </c>
      <c r="AJ51" s="200">
        <f t="shared" si="74"/>
        <v>171.64179104477611</v>
      </c>
      <c r="AK51" s="221">
        <f t="shared" si="75"/>
        <v>18.253968253968253</v>
      </c>
    </row>
    <row r="52" spans="1:38" ht="12.75" customHeight="1" x14ac:dyDescent="0.2">
      <c r="A52" s="56">
        <v>45170</v>
      </c>
      <c r="B52" s="58"/>
      <c r="C52" s="59"/>
      <c r="D52" s="63">
        <v>4.5</v>
      </c>
      <c r="E52" s="25">
        <f t="shared" si="76"/>
        <v>4869.5680136200062</v>
      </c>
      <c r="F52" s="151">
        <v>8300</v>
      </c>
      <c r="G52" s="29">
        <f t="shared" si="77"/>
        <v>0.31746031746031744</v>
      </c>
      <c r="H52" s="37"/>
      <c r="I52" s="67">
        <f t="shared" si="78"/>
        <v>-1</v>
      </c>
      <c r="J52" s="36">
        <f t="shared" si="64"/>
        <v>0.70446330696792803</v>
      </c>
      <c r="K52" s="68" t="e">
        <f t="shared" si="65"/>
        <v>#DIV/0!</v>
      </c>
      <c r="L52" s="37"/>
      <c r="M52" s="86"/>
      <c r="N52" s="38" t="e">
        <f t="shared" si="79"/>
        <v>#DIV/0!</v>
      </c>
      <c r="O52" s="39" t="e">
        <f t="shared" si="80"/>
        <v>#DIV/0!</v>
      </c>
      <c r="P52" s="40" t="e">
        <f t="shared" si="66"/>
        <v>#DIV/0!</v>
      </c>
      <c r="Q52" s="41" t="e">
        <f t="shared" si="81"/>
        <v>#DIV/0!</v>
      </c>
      <c r="R52" s="68" t="e">
        <f t="shared" si="82"/>
        <v>#DIV/0!</v>
      </c>
      <c r="S52" s="2"/>
      <c r="T52" s="86"/>
      <c r="U52" s="38" t="e">
        <f t="shared" si="67"/>
        <v>#DIV/0!</v>
      </c>
      <c r="V52" s="39" t="e">
        <f t="shared" si="68"/>
        <v>#DIV/0!</v>
      </c>
      <c r="W52" s="40" t="e">
        <f t="shared" si="69"/>
        <v>#DIV/0!</v>
      </c>
      <c r="X52" s="41" t="e">
        <f t="shared" si="83"/>
        <v>#DIV/0!</v>
      </c>
      <c r="Y52" s="68" t="e">
        <f t="shared" si="84"/>
        <v>#DIV/0!</v>
      </c>
      <c r="AA52" s="183"/>
      <c r="AB52" s="172" t="e">
        <f t="shared" si="70"/>
        <v>#DIV/0!</v>
      </c>
      <c r="AC52" s="184" t="e">
        <f t="shared" si="71"/>
        <v>#DIV/0!</v>
      </c>
      <c r="AE52" s="199"/>
      <c r="AF52" s="200" t="e">
        <f t="shared" si="72"/>
        <v>#DIV/0!</v>
      </c>
      <c r="AG52" s="201">
        <f t="shared" si="73"/>
        <v>0</v>
      </c>
      <c r="AI52" s="217"/>
      <c r="AJ52" s="200" t="e">
        <f t="shared" si="74"/>
        <v>#DIV/0!</v>
      </c>
      <c r="AK52" s="221">
        <f t="shared" si="75"/>
        <v>0</v>
      </c>
    </row>
    <row r="53" spans="1:38" ht="12.75" customHeight="1" x14ac:dyDescent="0.2">
      <c r="A53" s="56">
        <v>45200</v>
      </c>
      <c r="B53" s="58"/>
      <c r="C53" s="59"/>
      <c r="D53" s="63">
        <v>4.5</v>
      </c>
      <c r="E53" s="25">
        <f t="shared" si="76"/>
        <v>5088.6985742329061</v>
      </c>
      <c r="F53" s="28"/>
      <c r="G53" s="29">
        <f t="shared" si="77"/>
        <v>-1</v>
      </c>
      <c r="H53" s="37"/>
      <c r="I53" s="67">
        <f t="shared" si="78"/>
        <v>-1</v>
      </c>
      <c r="J53" s="36">
        <f t="shared" si="64"/>
        <v>-1</v>
      </c>
      <c r="K53" s="68" t="e">
        <f t="shared" si="65"/>
        <v>#DIV/0!</v>
      </c>
      <c r="L53" s="37"/>
      <c r="M53" s="86"/>
      <c r="N53" s="38" t="e">
        <f t="shared" si="79"/>
        <v>#DIV/0!</v>
      </c>
      <c r="O53" s="39" t="e">
        <f t="shared" si="80"/>
        <v>#DIV/0!</v>
      </c>
      <c r="P53" s="40" t="e">
        <f t="shared" si="66"/>
        <v>#DIV/0!</v>
      </c>
      <c r="Q53" s="41" t="e">
        <f t="shared" si="81"/>
        <v>#DIV/0!</v>
      </c>
      <c r="R53" s="68" t="e">
        <f t="shared" si="82"/>
        <v>#DIV/0!</v>
      </c>
      <c r="S53" s="2"/>
      <c r="T53" s="86"/>
      <c r="U53" s="38" t="e">
        <f t="shared" si="67"/>
        <v>#DIV/0!</v>
      </c>
      <c r="V53" s="39" t="e">
        <f t="shared" si="68"/>
        <v>#DIV/0!</v>
      </c>
      <c r="W53" s="40" t="e">
        <f t="shared" si="69"/>
        <v>#DIV/0!</v>
      </c>
      <c r="X53" s="41" t="e">
        <f t="shared" si="83"/>
        <v>#DIV/0!</v>
      </c>
      <c r="Y53" s="68" t="e">
        <f t="shared" si="84"/>
        <v>#DIV/0!</v>
      </c>
      <c r="AA53" s="183"/>
      <c r="AB53" s="172" t="e">
        <f t="shared" si="70"/>
        <v>#DIV/0!</v>
      </c>
      <c r="AC53" s="184" t="e">
        <f t="shared" si="71"/>
        <v>#DIV/0!</v>
      </c>
      <c r="AE53" s="199"/>
      <c r="AF53" s="200" t="e">
        <f t="shared" si="72"/>
        <v>#DIV/0!</v>
      </c>
      <c r="AG53" s="201" t="e">
        <f t="shared" si="73"/>
        <v>#DIV/0!</v>
      </c>
      <c r="AI53" s="217"/>
      <c r="AJ53" s="200" t="e">
        <f t="shared" si="74"/>
        <v>#DIV/0!</v>
      </c>
      <c r="AK53" s="221" t="e">
        <f t="shared" si="75"/>
        <v>#DIV/0!</v>
      </c>
    </row>
    <row r="54" spans="1:38" ht="12.75" customHeight="1" x14ac:dyDescent="0.2">
      <c r="A54" s="56">
        <v>45231</v>
      </c>
      <c r="B54" s="58"/>
      <c r="C54" s="59"/>
      <c r="D54" s="63">
        <v>4.5</v>
      </c>
      <c r="E54" s="25">
        <f t="shared" si="76"/>
        <v>5317.6900100733865</v>
      </c>
      <c r="F54" s="28"/>
      <c r="G54" s="29" t="e">
        <f t="shared" si="77"/>
        <v>#DIV/0!</v>
      </c>
      <c r="H54" s="37"/>
      <c r="I54" s="67">
        <f t="shared" si="78"/>
        <v>-1</v>
      </c>
      <c r="J54" s="36">
        <f t="shared" si="64"/>
        <v>-1</v>
      </c>
      <c r="K54" s="68" t="e">
        <f t="shared" si="65"/>
        <v>#DIV/0!</v>
      </c>
      <c r="L54" s="37"/>
      <c r="M54" s="86"/>
      <c r="N54" s="38" t="e">
        <f t="shared" si="79"/>
        <v>#DIV/0!</v>
      </c>
      <c r="O54" s="39" t="e">
        <f t="shared" si="80"/>
        <v>#DIV/0!</v>
      </c>
      <c r="P54" s="40" t="e">
        <f t="shared" si="66"/>
        <v>#DIV/0!</v>
      </c>
      <c r="Q54" s="41" t="e">
        <f t="shared" si="81"/>
        <v>#DIV/0!</v>
      </c>
      <c r="R54" s="68" t="e">
        <f t="shared" si="82"/>
        <v>#DIV/0!</v>
      </c>
      <c r="S54" s="2"/>
      <c r="T54" s="86"/>
      <c r="U54" s="38" t="e">
        <f t="shared" si="67"/>
        <v>#DIV/0!</v>
      </c>
      <c r="V54" s="39" t="e">
        <f t="shared" si="68"/>
        <v>#DIV/0!</v>
      </c>
      <c r="W54" s="40" t="e">
        <f t="shared" si="69"/>
        <v>#DIV/0!</v>
      </c>
      <c r="X54" s="41" t="e">
        <f t="shared" si="83"/>
        <v>#DIV/0!</v>
      </c>
      <c r="Y54" s="68" t="e">
        <f t="shared" si="84"/>
        <v>#DIV/0!</v>
      </c>
      <c r="AA54" s="183"/>
      <c r="AB54" s="172" t="e">
        <f t="shared" si="70"/>
        <v>#DIV/0!</v>
      </c>
      <c r="AC54" s="184" t="e">
        <f t="shared" si="71"/>
        <v>#DIV/0!</v>
      </c>
      <c r="AE54" s="199"/>
      <c r="AF54" s="200" t="e">
        <f t="shared" si="72"/>
        <v>#DIV/0!</v>
      </c>
      <c r="AG54" s="201" t="e">
        <f t="shared" si="73"/>
        <v>#DIV/0!</v>
      </c>
      <c r="AI54" s="217"/>
      <c r="AJ54" s="200" t="e">
        <f t="shared" si="74"/>
        <v>#DIV/0!</v>
      </c>
      <c r="AK54" s="221" t="e">
        <f t="shared" si="75"/>
        <v>#DIV/0!</v>
      </c>
    </row>
    <row r="55" spans="1:38" ht="12.75" customHeight="1" thickBot="1" x14ac:dyDescent="0.3">
      <c r="A55" s="56">
        <v>45261</v>
      </c>
      <c r="B55" s="58"/>
      <c r="C55" s="59"/>
      <c r="D55" s="63">
        <v>4.5</v>
      </c>
      <c r="E55" s="25">
        <f t="shared" si="76"/>
        <v>5556.9860605266886</v>
      </c>
      <c r="F55" s="30"/>
      <c r="G55" s="29" t="e">
        <f t="shared" si="77"/>
        <v>#DIV/0!</v>
      </c>
      <c r="H55" s="37"/>
      <c r="I55" s="69">
        <f t="shared" si="78"/>
        <v>-1</v>
      </c>
      <c r="J55" s="70">
        <f t="shared" si="64"/>
        <v>-1</v>
      </c>
      <c r="K55" s="71" t="e">
        <f t="shared" si="65"/>
        <v>#DIV/0!</v>
      </c>
      <c r="L55" s="37"/>
      <c r="M55" s="87"/>
      <c r="N55" s="88" t="e">
        <f t="shared" si="79"/>
        <v>#DIV/0!</v>
      </c>
      <c r="O55" s="89" t="e">
        <f t="shared" si="80"/>
        <v>#DIV/0!</v>
      </c>
      <c r="P55" s="90" t="e">
        <f t="shared" si="66"/>
        <v>#DIV/0!</v>
      </c>
      <c r="Q55" s="91" t="e">
        <f t="shared" si="81"/>
        <v>#DIV/0!</v>
      </c>
      <c r="R55" s="71" t="e">
        <f t="shared" si="82"/>
        <v>#DIV/0!</v>
      </c>
      <c r="S55" s="2"/>
      <c r="T55" s="87"/>
      <c r="U55" s="88" t="e">
        <f t="shared" si="67"/>
        <v>#DIV/0!</v>
      </c>
      <c r="V55" s="89" t="e">
        <f t="shared" si="68"/>
        <v>#DIV/0!</v>
      </c>
      <c r="W55" s="90" t="e">
        <f t="shared" si="69"/>
        <v>#DIV/0!</v>
      </c>
      <c r="X55" s="91" t="e">
        <f t="shared" si="83"/>
        <v>#DIV/0!</v>
      </c>
      <c r="Y55" s="71" t="e">
        <f t="shared" si="84"/>
        <v>#DIV/0!</v>
      </c>
      <c r="AA55" s="188"/>
      <c r="AB55" s="189" t="e">
        <f t="shared" si="70"/>
        <v>#DIV/0!</v>
      </c>
      <c r="AC55" s="190" t="e">
        <f t="shared" si="71"/>
        <v>#DIV/0!</v>
      </c>
      <c r="AE55" s="211"/>
      <c r="AF55" s="212" t="e">
        <f t="shared" si="72"/>
        <v>#DIV/0!</v>
      </c>
      <c r="AG55" s="213" t="e">
        <f t="shared" si="73"/>
        <v>#DIV/0!</v>
      </c>
      <c r="AI55" s="229"/>
      <c r="AJ55" s="212" t="e">
        <f t="shared" si="74"/>
        <v>#DIV/0!</v>
      </c>
      <c r="AK55" s="223" t="e">
        <f t="shared" si="75"/>
        <v>#DIV/0!</v>
      </c>
      <c r="AL55" s="1" t="s">
        <v>67</v>
      </c>
    </row>
    <row r="56" spans="1:38" ht="16.5" thickBot="1" x14ac:dyDescent="0.3">
      <c r="A56" s="57" t="s">
        <v>6</v>
      </c>
      <c r="B56" s="61">
        <f>+(C51-C42)/C42</f>
        <v>0.80107690489591998</v>
      </c>
      <c r="C56" s="62">
        <f>C51-C42</f>
        <v>4799.638074401495</v>
      </c>
      <c r="D56" s="45">
        <f>+(E51-E42)/E42</f>
        <v>0.38169612617160364</v>
      </c>
      <c r="E56" s="46">
        <f>E51-E42</f>
        <v>1287.2987808218604</v>
      </c>
      <c r="F56" s="47">
        <f>F51-F42</f>
        <v>2200</v>
      </c>
      <c r="G56" s="48">
        <f>+(F51-F42)/F42</f>
        <v>0.53658536585365857</v>
      </c>
      <c r="H56" s="42"/>
      <c r="I56" s="43"/>
      <c r="J56" s="43"/>
      <c r="K56" s="43"/>
      <c r="L56" s="42"/>
      <c r="M56" s="92">
        <f>+(M51-M42)/M42</f>
        <v>0.82389814453669163</v>
      </c>
      <c r="N56" s="44">
        <f>+(N51-N42)/N42</f>
        <v>-1.2512343251803946E-2</v>
      </c>
      <c r="O56" s="45">
        <f>+(O51-O42)/O42</f>
        <v>-0.24244885586931525</v>
      </c>
      <c r="P56" s="93">
        <f>+(P51-P42)/P42</f>
        <v>-0.15752676734918028</v>
      </c>
      <c r="Q56" s="94"/>
      <c r="R56" s="95"/>
      <c r="S56" s="2"/>
      <c r="T56" s="92">
        <f>+(T51-T42)/T42</f>
        <v>1.0029895366218236</v>
      </c>
      <c r="U56" s="44">
        <f>+(U51-U42)/U42</f>
        <v>-0.10080563479449958</v>
      </c>
      <c r="V56" s="45">
        <f>+(V51-V42)/V42</f>
        <v>-0.31018305342626651</v>
      </c>
      <c r="W56" s="93">
        <f>+(W51-W42)/W42</f>
        <v>-0.2328540225700764</v>
      </c>
      <c r="X56" s="94"/>
      <c r="Y56" s="95"/>
      <c r="AA56" s="224">
        <f>+(AA51-AA42)/AA42</f>
        <v>0.59377070907886009</v>
      </c>
      <c r="AB56" s="224">
        <f>+(AB51-AB42)/AB42</f>
        <v>-0.20430402658674815</v>
      </c>
      <c r="AC56" s="224">
        <f>+(AC51-AC42)/AC42</f>
        <v>-3.5880533441509099E-2</v>
      </c>
      <c r="AE56" s="225">
        <f>+(AE51-AE44)/AE44</f>
        <v>0.83612708955397419</v>
      </c>
      <c r="AF56" s="225">
        <f>+(AF51-AF44)/AF44</f>
        <v>3.018678771275382E-3</v>
      </c>
      <c r="AG56" s="225">
        <f>+(AG51-AG44)/AG44</f>
        <v>0.1949398519319514</v>
      </c>
      <c r="AI56" s="230">
        <f>+(AI51-AI44)/AI44</f>
        <v>0.53333333333333333</v>
      </c>
      <c r="AJ56" s="225">
        <f>+(AJ51-AJ44)/AJ44</f>
        <v>-0.16238805970149259</v>
      </c>
      <c r="AK56" s="225">
        <f>+(AK51-AK44)/AK44</f>
        <v>-2.1164021164021799E-3</v>
      </c>
    </row>
    <row r="57" spans="1:38" ht="24" customHeight="1" thickBot="1" x14ac:dyDescent="0.25">
      <c r="A57" s="13" t="s">
        <v>7</v>
      </c>
      <c r="B57" s="31">
        <f>+(C51-C3)/C3</f>
        <v>6.1940802311082299</v>
      </c>
      <c r="C57" s="32" t="s">
        <v>15</v>
      </c>
      <c r="D57" s="33">
        <f>+(E51-E3)/E3</f>
        <v>2.1065824648293505</v>
      </c>
      <c r="E57" s="34" t="s">
        <v>14</v>
      </c>
      <c r="F57" s="15" t="s">
        <v>13</v>
      </c>
      <c r="G57" s="14">
        <f>+(F51-F3)/F3</f>
        <v>3.2</v>
      </c>
      <c r="H57" s="147"/>
      <c r="I57" s="49">
        <f>I51</f>
        <v>1.3157538267709923</v>
      </c>
      <c r="J57" s="50">
        <f>J51</f>
        <v>0.35196797366546417</v>
      </c>
      <c r="K57" s="51">
        <f>K51</f>
        <v>-0.41618666110525143</v>
      </c>
      <c r="L57" s="147"/>
      <c r="M57" s="17">
        <f>+(M51-M3)/M3</f>
        <v>4.1957936507936511</v>
      </c>
      <c r="N57" s="52">
        <f>+(N51-N3)/N3</f>
        <v>0.38459698645063456</v>
      </c>
      <c r="O57" s="53">
        <f>+(O51-O3)/O3</f>
        <v>-0.4020966432423998</v>
      </c>
      <c r="P57" s="54">
        <f>+(P51-P3)/P3</f>
        <v>-0.19165381031664813</v>
      </c>
      <c r="Q57" s="55"/>
      <c r="R57" s="51"/>
      <c r="T57" s="17">
        <f>+(T51-T3)/T3</f>
        <v>8.1467576791808867</v>
      </c>
      <c r="U57" s="52">
        <f>+(U51-U3)/U3</f>
        <v>-0.21348301950943596</v>
      </c>
      <c r="V57" s="53">
        <f>+(V51-V3)/V3</f>
        <v>-0.6603624394794777</v>
      </c>
      <c r="W57" s="54">
        <f>+(W51-W3)/W3</f>
        <v>-0.54082089552238799</v>
      </c>
      <c r="X57" s="55"/>
      <c r="Y57" s="51"/>
      <c r="AA57" s="17">
        <f>+(AA51-AA3)/AA3</f>
        <v>3.5088113985751779</v>
      </c>
      <c r="AB57" s="17">
        <f>+(AB51-AB3)/AB3</f>
        <v>-0.50705905231995252</v>
      </c>
      <c r="AC57" s="17">
        <f>+(AC51-AC3)/AC3</f>
        <v>-6.8490644490644459E-2</v>
      </c>
      <c r="AE57" s="17">
        <f>+(AE51-AE5)/AE5</f>
        <v>5.6253467234255137</v>
      </c>
      <c r="AF57" s="17">
        <f>+(AF51-AF5)/AF5</f>
        <v>-0.2348713392163447</v>
      </c>
      <c r="AG57" s="17">
        <f>+(AG51-AG5)/AG5</f>
        <v>0.57746350557750314</v>
      </c>
      <c r="AI57" s="17">
        <f>+(AI51-AI5)/AI5</f>
        <v>3.1071428571428572</v>
      </c>
      <c r="AJ57" s="17">
        <f>+(AJ51-AJ5)/AJ5</f>
        <v>-0.52568630063965882</v>
      </c>
      <c r="AK57" s="17">
        <f>+(AK51-AK5)/AK5</f>
        <v>-2.2108843537415077E-2</v>
      </c>
    </row>
    <row r="58" spans="1:38" ht="51" customHeight="1" thickBot="1" x14ac:dyDescent="0.25">
      <c r="A58" s="112"/>
      <c r="B58" s="104" t="s">
        <v>0</v>
      </c>
      <c r="C58" s="105" t="s">
        <v>24</v>
      </c>
      <c r="D58" s="106" t="s">
        <v>1</v>
      </c>
      <c r="E58" s="107" t="s">
        <v>25</v>
      </c>
      <c r="F58" s="108" t="s">
        <v>8</v>
      </c>
      <c r="G58" s="109" t="s">
        <v>2</v>
      </c>
      <c r="H58" s="96"/>
      <c r="I58" s="97" t="s">
        <v>10</v>
      </c>
      <c r="J58" s="11" t="s">
        <v>11</v>
      </c>
      <c r="K58" s="98" t="s">
        <v>12</v>
      </c>
      <c r="L58" s="96"/>
      <c r="M58" s="101" t="s">
        <v>50</v>
      </c>
      <c r="N58" s="102" t="s">
        <v>17</v>
      </c>
      <c r="O58" s="102" t="s">
        <v>18</v>
      </c>
      <c r="P58" s="102" t="s">
        <v>19</v>
      </c>
      <c r="Q58" s="18" t="s">
        <v>27</v>
      </c>
      <c r="R58" s="19" t="s">
        <v>28</v>
      </c>
      <c r="T58" s="99" t="s">
        <v>51</v>
      </c>
      <c r="U58" s="100" t="s">
        <v>17</v>
      </c>
      <c r="V58" s="100" t="s">
        <v>18</v>
      </c>
      <c r="W58" s="100" t="s">
        <v>19</v>
      </c>
      <c r="X58" s="20" t="s">
        <v>27</v>
      </c>
      <c r="Y58" s="21" t="s">
        <v>28</v>
      </c>
      <c r="AA58" s="173" t="s">
        <v>52</v>
      </c>
      <c r="AB58" s="174" t="s">
        <v>56</v>
      </c>
      <c r="AC58" s="175" t="s">
        <v>53</v>
      </c>
      <c r="AE58" s="191" t="s">
        <v>55</v>
      </c>
      <c r="AF58" s="191" t="s">
        <v>57</v>
      </c>
      <c r="AG58" s="192" t="s">
        <v>58</v>
      </c>
      <c r="AI58" s="231" t="s">
        <v>59</v>
      </c>
      <c r="AJ58" s="191" t="s">
        <v>60</v>
      </c>
      <c r="AK58" s="192" t="s">
        <v>58</v>
      </c>
    </row>
    <row r="61" spans="1:38" ht="12.75" customHeight="1" x14ac:dyDescent="0.2">
      <c r="A61" s="4"/>
    </row>
    <row r="62" spans="1:38" ht="12.75" customHeight="1" x14ac:dyDescent="0.2">
      <c r="E62" s="12"/>
      <c r="H62" s="5"/>
      <c r="L62" s="5"/>
    </row>
  </sheetData>
  <sheetProtection selectLockedCells="1" selectUnlockedCells="1"/>
  <mergeCells count="7">
    <mergeCell ref="B1:C1"/>
    <mergeCell ref="I1:K1"/>
    <mergeCell ref="AA1:AC1"/>
    <mergeCell ref="AE1:AG1"/>
    <mergeCell ref="AI1:AK1"/>
    <mergeCell ref="M1:Q1"/>
    <mergeCell ref="T1:X1"/>
  </mergeCells>
  <pageMargins left="0.75" right="0.75" top="0.37708333333333333" bottom="0.24444444444444446" header="0.51181102362204722" footer="0.51181102362204722"/>
  <pageSetup paperSize="9" scale="90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9E236-FFAD-4CAA-B71E-D4981A6211D2}">
  <dimension ref="B1:J12"/>
  <sheetViews>
    <sheetView zoomScaleNormal="100" workbookViewId="0"/>
  </sheetViews>
  <sheetFormatPr baseColWidth="10" defaultRowHeight="12.75" x14ac:dyDescent="0.2"/>
  <cols>
    <col min="1" max="1" width="3" customWidth="1"/>
    <col min="2" max="2" width="2.28515625" customWidth="1"/>
    <col min="3" max="9" width="12.7109375" style="6" customWidth="1"/>
    <col min="10" max="10" width="2.28515625" customWidth="1"/>
    <col min="11" max="11" width="12.7109375" customWidth="1"/>
  </cols>
  <sheetData>
    <row r="1" spans="2:10" ht="13.5" thickBot="1" x14ac:dyDescent="0.25"/>
    <row r="2" spans="2:10" ht="13.5" thickBot="1" x14ac:dyDescent="0.25">
      <c r="B2" s="286"/>
      <c r="C2" s="287"/>
      <c r="D2" s="287"/>
      <c r="E2" s="287"/>
      <c r="F2" s="287"/>
      <c r="G2" s="287"/>
      <c r="H2" s="287"/>
      <c r="I2" s="292"/>
      <c r="J2" s="293"/>
    </row>
    <row r="3" spans="2:10" ht="21" thickBot="1" x14ac:dyDescent="0.35">
      <c r="B3" s="288"/>
      <c r="C3" s="243" t="s">
        <v>36</v>
      </c>
      <c r="D3" s="244"/>
      <c r="E3" s="244"/>
      <c r="F3" s="244"/>
      <c r="G3" s="244"/>
      <c r="H3" s="244"/>
      <c r="I3" s="245"/>
      <c r="J3" s="294"/>
    </row>
    <row r="4" spans="2:10" ht="13.5" thickBot="1" x14ac:dyDescent="0.25">
      <c r="B4" s="288"/>
      <c r="C4" s="289"/>
      <c r="D4" s="289"/>
      <c r="E4" s="289"/>
      <c r="F4" s="289"/>
      <c r="G4" s="289"/>
      <c r="H4" s="289"/>
      <c r="I4" s="292"/>
      <c r="J4" s="294"/>
    </row>
    <row r="5" spans="2:10" ht="13.5" thickBot="1" x14ac:dyDescent="0.25">
      <c r="B5" s="288"/>
      <c r="C5" s="116" t="s">
        <v>34</v>
      </c>
      <c r="D5" s="120" t="s">
        <v>19</v>
      </c>
      <c r="E5" s="120" t="s">
        <v>35</v>
      </c>
      <c r="F5" s="125" t="s">
        <v>15</v>
      </c>
      <c r="G5" s="114" t="s">
        <v>35</v>
      </c>
      <c r="H5" s="129" t="s">
        <v>14</v>
      </c>
      <c r="I5" s="130" t="s">
        <v>35</v>
      </c>
      <c r="J5" s="294"/>
    </row>
    <row r="6" spans="2:10" x14ac:dyDescent="0.2">
      <c r="B6" s="288"/>
      <c r="C6" s="117" t="s">
        <v>20</v>
      </c>
      <c r="D6" s="9">
        <f>Datos!A1</f>
        <v>1500</v>
      </c>
      <c r="E6" s="121"/>
      <c r="F6" s="122"/>
      <c r="G6" s="126"/>
      <c r="H6" s="131"/>
      <c r="I6" s="132"/>
      <c r="J6" s="294"/>
    </row>
    <row r="7" spans="2:10" ht="15.75" x14ac:dyDescent="0.25">
      <c r="B7" s="288"/>
      <c r="C7" s="118" t="s">
        <v>30</v>
      </c>
      <c r="D7" s="8">
        <f>Datos!F16</f>
        <v>1850</v>
      </c>
      <c r="E7" s="161">
        <f>Datos!G17</f>
        <v>0.23333333333333334</v>
      </c>
      <c r="F7" s="123">
        <f>Datos!C16</f>
        <v>2040.3209959970009</v>
      </c>
      <c r="G7" s="156">
        <f>Datos!B17</f>
        <v>0.36021399733133391</v>
      </c>
      <c r="H7" s="127">
        <f>Datos!E16</f>
        <v>1500</v>
      </c>
      <c r="I7" s="158">
        <f>Datos!D17</f>
        <v>0</v>
      </c>
      <c r="J7" s="294"/>
    </row>
    <row r="8" spans="2:10" ht="15.75" x14ac:dyDescent="0.25">
      <c r="B8" s="288"/>
      <c r="C8" s="118" t="s">
        <v>32</v>
      </c>
      <c r="D8" s="8">
        <f>Datos!F29</f>
        <v>2100</v>
      </c>
      <c r="E8" s="161">
        <f>Datos!G30</f>
        <v>0.13513513513513514</v>
      </c>
      <c r="F8" s="123">
        <f>Datos!C29</f>
        <v>3076.4271326623166</v>
      </c>
      <c r="G8" s="156">
        <f>Datos!B30</f>
        <v>0.50781525980377584</v>
      </c>
      <c r="H8" s="127">
        <f>Datos!E29</f>
        <v>1947.4749000000004</v>
      </c>
      <c r="I8" s="158">
        <f>Datos!D30</f>
        <v>0.29831660000000026</v>
      </c>
      <c r="J8" s="294"/>
    </row>
    <row r="9" spans="2:10" ht="15.75" x14ac:dyDescent="0.25">
      <c r="B9" s="288"/>
      <c r="C9" s="118" t="s">
        <v>33</v>
      </c>
      <c r="D9" s="8">
        <f>Datos!F42</f>
        <v>4100</v>
      </c>
      <c r="E9" s="161">
        <f>Datos!G43</f>
        <v>0.95238095238095233</v>
      </c>
      <c r="F9" s="123">
        <f>Datos!C42</f>
        <v>5991.4822722608496</v>
      </c>
      <c r="G9" s="156">
        <f>Datos!B43</f>
        <v>0.9475456475628814</v>
      </c>
      <c r="H9" s="127">
        <f>Datos!E42</f>
        <v>3372.5749164221652</v>
      </c>
      <c r="I9" s="158">
        <f>Datos!D43</f>
        <v>0.7317681046478004</v>
      </c>
      <c r="J9" s="294"/>
    </row>
    <row r="10" spans="2:10" ht="16.5" thickBot="1" x14ac:dyDescent="0.3">
      <c r="B10" s="288"/>
      <c r="C10" s="119" t="s">
        <v>31</v>
      </c>
      <c r="D10" s="10">
        <f>Datos!F51</f>
        <v>6300</v>
      </c>
      <c r="E10" s="162">
        <f>Datos!G56</f>
        <v>0.53658536585365857</v>
      </c>
      <c r="F10" s="124">
        <f>Datos!C51</f>
        <v>10791.120346662345</v>
      </c>
      <c r="G10" s="157">
        <f>Datos!B56</f>
        <v>0.80107690489591998</v>
      </c>
      <c r="H10" s="128">
        <f>Datos!E51</f>
        <v>4659.8736972440256</v>
      </c>
      <c r="I10" s="159">
        <f>Datos!D56</f>
        <v>0.38169612617160364</v>
      </c>
      <c r="J10" s="294"/>
    </row>
    <row r="11" spans="2:10" ht="16.5" thickBot="1" x14ac:dyDescent="0.3">
      <c r="B11" s="288"/>
      <c r="C11" s="300" t="s">
        <v>7</v>
      </c>
      <c r="D11" s="301"/>
      <c r="E11" s="297">
        <f>Datos!G57</f>
        <v>3.2</v>
      </c>
      <c r="F11" s="296"/>
      <c r="G11" s="299">
        <f>Datos!B57</f>
        <v>6.1940802311082299</v>
      </c>
      <c r="H11" s="296"/>
      <c r="I11" s="298">
        <f>Datos!D57</f>
        <v>2.1065824648293505</v>
      </c>
      <c r="J11" s="294"/>
    </row>
    <row r="12" spans="2:10" ht="13.5" thickBot="1" x14ac:dyDescent="0.25">
      <c r="B12" s="290"/>
      <c r="C12" s="291"/>
      <c r="D12" s="291"/>
      <c r="E12" s="291"/>
      <c r="F12" s="291"/>
      <c r="G12" s="291"/>
      <c r="H12" s="291"/>
      <c r="I12" s="291"/>
      <c r="J12" s="295"/>
    </row>
  </sheetData>
  <mergeCells count="2">
    <mergeCell ref="C11:D11"/>
    <mergeCell ref="C3:I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4A70-A7A9-41AC-BD80-7B1640D813AC}">
  <dimension ref="B1:L48"/>
  <sheetViews>
    <sheetView zoomScaleNormal="100" workbookViewId="0"/>
  </sheetViews>
  <sheetFormatPr baseColWidth="10" defaultRowHeight="12.75" x14ac:dyDescent="0.2"/>
  <cols>
    <col min="1" max="1" width="3" customWidth="1"/>
    <col min="2" max="2" width="2.28515625" customWidth="1"/>
    <col min="3" max="9" width="12.7109375" style="6" customWidth="1"/>
    <col min="10" max="10" width="2.28515625" customWidth="1"/>
    <col min="11" max="11" width="12.7109375" customWidth="1"/>
  </cols>
  <sheetData>
    <row r="1" spans="2:10" ht="13.5" thickBot="1" x14ac:dyDescent="0.25"/>
    <row r="2" spans="2:10" ht="13.5" thickBot="1" x14ac:dyDescent="0.25">
      <c r="B2" s="286"/>
      <c r="C2" s="287"/>
      <c r="D2" s="287"/>
      <c r="E2" s="287"/>
      <c r="F2" s="287"/>
      <c r="G2" s="287"/>
      <c r="H2" s="287"/>
      <c r="I2" s="287"/>
      <c r="J2" s="293"/>
    </row>
    <row r="3" spans="2:10" ht="13.5" thickBot="1" x14ac:dyDescent="0.25">
      <c r="B3" s="288"/>
      <c r="C3" s="240" t="s">
        <v>49</v>
      </c>
      <c r="D3" s="241"/>
      <c r="E3" s="241"/>
      <c r="F3" s="241"/>
      <c r="G3" s="241"/>
      <c r="H3" s="241"/>
      <c r="I3" s="242"/>
      <c r="J3" s="294"/>
    </row>
    <row r="4" spans="2:10" ht="13.5" thickBot="1" x14ac:dyDescent="0.25">
      <c r="B4" s="288"/>
      <c r="C4" s="289"/>
      <c r="D4" s="289"/>
      <c r="E4" s="289"/>
      <c r="F4" s="289"/>
      <c r="G4" s="289"/>
      <c r="H4" s="289"/>
      <c r="I4" s="289"/>
      <c r="J4" s="294"/>
    </row>
    <row r="5" spans="2:10" ht="13.5" thickBot="1" x14ac:dyDescent="0.25">
      <c r="B5" s="288"/>
      <c r="C5" s="289"/>
      <c r="D5" s="246" t="s">
        <v>19</v>
      </c>
      <c r="E5" s="247"/>
      <c r="F5" s="248" t="s">
        <v>47</v>
      </c>
      <c r="G5" s="249"/>
      <c r="H5" s="250" t="s">
        <v>48</v>
      </c>
      <c r="I5" s="251"/>
      <c r="J5" s="294"/>
    </row>
    <row r="6" spans="2:10" ht="13.5" thickBot="1" x14ac:dyDescent="0.25">
      <c r="B6" s="288"/>
      <c r="C6" s="115" t="s">
        <v>34</v>
      </c>
      <c r="D6" s="137" t="s">
        <v>45</v>
      </c>
      <c r="E6" s="136" t="s">
        <v>46</v>
      </c>
      <c r="F6" s="137" t="s">
        <v>45</v>
      </c>
      <c r="G6" s="136" t="s">
        <v>46</v>
      </c>
      <c r="H6" s="137" t="s">
        <v>45</v>
      </c>
      <c r="I6" s="136" t="s">
        <v>46</v>
      </c>
      <c r="J6" s="294"/>
    </row>
    <row r="7" spans="2:10" x14ac:dyDescent="0.2">
      <c r="B7" s="288"/>
      <c r="C7" s="117" t="s">
        <v>44</v>
      </c>
      <c r="D7" s="138">
        <f>Datos!P5</f>
        <v>23.803856224708401</v>
      </c>
      <c r="E7" s="139">
        <f>Datos!W5</f>
        <v>19.386106623586429</v>
      </c>
      <c r="F7" s="138">
        <f>Datos!N5</f>
        <v>24.351344917876691</v>
      </c>
      <c r="G7" s="139">
        <f>Datos!U5</f>
        <v>19.831987075928915</v>
      </c>
      <c r="H7" s="138">
        <f>Datos!O5</f>
        <v>23.803856224708401</v>
      </c>
      <c r="I7" s="140">
        <f>Datos!V5</f>
        <v>19.386106623586429</v>
      </c>
      <c r="J7" s="294"/>
    </row>
    <row r="8" spans="2:10" x14ac:dyDescent="0.2">
      <c r="B8" s="288"/>
      <c r="C8" s="118" t="s">
        <v>30</v>
      </c>
      <c r="D8" s="141">
        <f>Datos!P16</f>
        <v>20.925234701956793</v>
      </c>
      <c r="E8" s="142">
        <f>Datos!W16</f>
        <v>11.858974358974359</v>
      </c>
      <c r="F8" s="141">
        <f>Datos!N16</f>
        <v>23.077943626252697</v>
      </c>
      <c r="G8" s="142">
        <f>Datos!U16</f>
        <v>13.078980743570519</v>
      </c>
      <c r="H8" s="141">
        <f>Datos!O16</f>
        <v>16.966406515100104</v>
      </c>
      <c r="I8" s="143">
        <f>Datos!V16</f>
        <v>9.615384615384615</v>
      </c>
      <c r="J8" s="294"/>
    </row>
    <row r="9" spans="2:10" x14ac:dyDescent="0.2">
      <c r="B9" s="288"/>
      <c r="C9" s="118" t="s">
        <v>32</v>
      </c>
      <c r="D9" s="141">
        <f>Datos!P29</f>
        <v>19.54943213554273</v>
      </c>
      <c r="E9" s="142">
        <f>Datos!W29</f>
        <v>10.383189122373301</v>
      </c>
      <c r="F9" s="141">
        <f>Datos!N29</f>
        <v>28.639239738059175</v>
      </c>
      <c r="G9" s="142">
        <f>Datos!U29</f>
        <v>15.211011780777833</v>
      </c>
      <c r="H9" s="141">
        <f>Datos!O29</f>
        <v>18.129537330106128</v>
      </c>
      <c r="I9" s="143">
        <f>Datos!V29</f>
        <v>9.6290477132262069</v>
      </c>
      <c r="J9" s="294"/>
    </row>
    <row r="10" spans="2:10" x14ac:dyDescent="0.2">
      <c r="B10" s="288"/>
      <c r="C10" s="118" t="s">
        <v>33</v>
      </c>
      <c r="D10" s="141">
        <f>Datos!P42</f>
        <v>22.84504373990082</v>
      </c>
      <c r="E10" s="142">
        <f>Datos!W42</f>
        <v>12.25710014947683</v>
      </c>
      <c r="F10" s="141">
        <f>Datos!N42</f>
        <v>33.384310872351087</v>
      </c>
      <c r="G10" s="142">
        <f>Datos!U42</f>
        <v>17.911755671930791</v>
      </c>
      <c r="H10" s="141">
        <f>Datos!O42</f>
        <v>18.791858897989442</v>
      </c>
      <c r="I10" s="143">
        <f>Datos!V42</f>
        <v>10.082436222487788</v>
      </c>
      <c r="J10" s="294"/>
    </row>
    <row r="11" spans="2:10" ht="13.5" thickBot="1" x14ac:dyDescent="0.25">
      <c r="B11" s="288"/>
      <c r="C11" s="119" t="s">
        <v>31</v>
      </c>
      <c r="D11" s="144">
        <f>Datos!P51</f>
        <v>19.246337849603616</v>
      </c>
      <c r="E11" s="145">
        <f>Datos!W51</f>
        <v>9.4029850746268657</v>
      </c>
      <c r="F11" s="144">
        <f>Datos!N51</f>
        <v>32.966594915491299</v>
      </c>
      <c r="G11" s="145">
        <f>Datos!U51</f>
        <v>16.106149771137829</v>
      </c>
      <c r="H11" s="144">
        <f>Datos!O51</f>
        <v>14.235794208514291</v>
      </c>
      <c r="I11" s="146">
        <f>Datos!V51</f>
        <v>6.9550353690209334</v>
      </c>
      <c r="J11" s="294"/>
    </row>
    <row r="12" spans="2:10" ht="13.5" thickBot="1" x14ac:dyDescent="0.25">
      <c r="B12" s="290"/>
      <c r="C12" s="291"/>
      <c r="D12" s="291"/>
      <c r="E12" s="291"/>
      <c r="F12" s="291"/>
      <c r="G12" s="291"/>
      <c r="H12" s="291"/>
      <c r="I12" s="291"/>
      <c r="J12" s="295"/>
    </row>
    <row r="48" spans="12:12" x14ac:dyDescent="0.2">
      <c r="L48" t="s">
        <v>69</v>
      </c>
    </row>
  </sheetData>
  <mergeCells count="4">
    <mergeCell ref="C3:I3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D649-B61F-425C-B3FE-81FDD49F280B}">
  <dimension ref="B1:L18"/>
  <sheetViews>
    <sheetView zoomScale="85" zoomScaleNormal="85" workbookViewId="0"/>
  </sheetViews>
  <sheetFormatPr baseColWidth="10" defaultRowHeight="12.75" x14ac:dyDescent="0.2"/>
  <cols>
    <col min="1" max="1" width="2.5703125" customWidth="1"/>
    <col min="2" max="2" width="2.7109375" customWidth="1"/>
    <col min="3" max="9" width="12.7109375" style="6" customWidth="1"/>
    <col min="10" max="11" width="12.7109375" customWidth="1"/>
    <col min="12" max="12" width="2.7109375" customWidth="1"/>
  </cols>
  <sheetData>
    <row r="1" spans="2:12" ht="13.5" thickBot="1" x14ac:dyDescent="0.25"/>
    <row r="2" spans="2:12" ht="13.5" thickBot="1" x14ac:dyDescent="0.25">
      <c r="B2" s="286"/>
      <c r="C2" s="287"/>
      <c r="D2" s="287"/>
      <c r="E2" s="287"/>
      <c r="F2" s="287"/>
      <c r="G2" s="287"/>
      <c r="H2" s="287"/>
      <c r="I2" s="287"/>
      <c r="J2" s="302"/>
      <c r="K2" s="302"/>
      <c r="L2" s="293"/>
    </row>
    <row r="3" spans="2:12" x14ac:dyDescent="0.2">
      <c r="B3" s="288"/>
      <c r="C3" s="256" t="s">
        <v>68</v>
      </c>
      <c r="D3" s="257"/>
      <c r="E3" s="257"/>
      <c r="F3" s="257"/>
      <c r="G3" s="257"/>
      <c r="H3" s="257"/>
      <c r="I3" s="258"/>
      <c r="J3" s="259"/>
      <c r="K3" s="260"/>
      <c r="L3" s="294"/>
    </row>
    <row r="4" spans="2:12" ht="13.5" thickBot="1" x14ac:dyDescent="0.25">
      <c r="B4" s="288"/>
      <c r="C4" s="261"/>
      <c r="D4" s="263"/>
      <c r="E4" s="263"/>
      <c r="F4" s="263"/>
      <c r="G4" s="263"/>
      <c r="H4" s="263"/>
      <c r="I4" s="263"/>
      <c r="J4" s="263"/>
      <c r="K4" s="262"/>
      <c r="L4" s="294"/>
    </row>
    <row r="5" spans="2:12" ht="13.5" thickBot="1" x14ac:dyDescent="0.25">
      <c r="B5" s="288"/>
      <c r="C5" s="113" t="s">
        <v>34</v>
      </c>
      <c r="D5" s="120" t="s">
        <v>39</v>
      </c>
      <c r="E5" s="125" t="s">
        <v>40</v>
      </c>
      <c r="F5" s="134" t="s">
        <v>41</v>
      </c>
      <c r="G5" s="270" t="s">
        <v>42</v>
      </c>
      <c r="H5" s="135" t="s">
        <v>43</v>
      </c>
      <c r="I5" s="252" t="s">
        <v>64</v>
      </c>
      <c r="J5" s="281" t="s">
        <v>65</v>
      </c>
      <c r="K5" s="164" t="s">
        <v>66</v>
      </c>
      <c r="L5" s="294"/>
    </row>
    <row r="6" spans="2:12" ht="15.75" x14ac:dyDescent="0.25">
      <c r="B6" s="288"/>
      <c r="C6" s="117" t="s">
        <v>29</v>
      </c>
      <c r="D6" s="165">
        <f>Datos!G17</f>
        <v>0.23333333333333334</v>
      </c>
      <c r="E6" s="265">
        <f>Datos!B17</f>
        <v>0.36021399733133391</v>
      </c>
      <c r="F6" s="166">
        <f>Datos!D17</f>
        <v>0</v>
      </c>
      <c r="G6" s="271">
        <f>Datos!M17</f>
        <v>0.40333333333333327</v>
      </c>
      <c r="H6" s="167">
        <f>Datos!T17</f>
        <v>1.1296928327645051</v>
      </c>
      <c r="I6" s="253">
        <f>Datos!AA17</f>
        <v>0.25796775403074595</v>
      </c>
      <c r="J6" s="282">
        <f>Datos!AE17</f>
        <v>0.35026630512272028</v>
      </c>
      <c r="K6" s="277">
        <f>Datos!AI17</f>
        <v>0.10714285714285714</v>
      </c>
      <c r="L6" s="294"/>
    </row>
    <row r="7" spans="2:12" ht="15.75" x14ac:dyDescent="0.25">
      <c r="B7" s="288"/>
      <c r="C7" s="118" t="s">
        <v>37</v>
      </c>
      <c r="D7" s="168">
        <f>Datos!G30</f>
        <v>0.13513513513513514</v>
      </c>
      <c r="E7" s="266">
        <f>Datos!B30</f>
        <v>0.50781525980377584</v>
      </c>
      <c r="F7" s="169">
        <f>Datos!D30</f>
        <v>0.29831660000000026</v>
      </c>
      <c r="G7" s="272">
        <f>Datos!M30</f>
        <v>0.21502092523470201</v>
      </c>
      <c r="H7" s="170">
        <f>Datos!T30</f>
        <v>0.29647435897435898</v>
      </c>
      <c r="I7" s="254">
        <f>Datos!AA30</f>
        <v>0.34724292101341303</v>
      </c>
      <c r="J7" s="283">
        <f>Datos!AE30</f>
        <v>0.44714744792666161</v>
      </c>
      <c r="K7" s="278">
        <f>Datos!AI30</f>
        <v>0.22580645161290322</v>
      </c>
      <c r="L7" s="294"/>
    </row>
    <row r="8" spans="2:12" ht="15.75" x14ac:dyDescent="0.25">
      <c r="B8" s="288"/>
      <c r="C8" s="118" t="s">
        <v>38</v>
      </c>
      <c r="D8" s="168">
        <f>Datos!G43</f>
        <v>0.95238095238095233</v>
      </c>
      <c r="E8" s="266">
        <f>Datos!B43</f>
        <v>0.9475456475628814</v>
      </c>
      <c r="F8" s="169">
        <f>Datos!D43</f>
        <v>0.7317681046478004</v>
      </c>
      <c r="G8" s="272">
        <f>Datos!M43</f>
        <v>0.6707317073170731</v>
      </c>
      <c r="H8" s="170">
        <f>Datos!T43</f>
        <v>0.65389369592088997</v>
      </c>
      <c r="I8" s="254">
        <f>Datos!AA43</f>
        <v>0.66924778761061943</v>
      </c>
      <c r="J8" s="283">
        <f>Datos!AE43</f>
        <v>0.82335986744746914</v>
      </c>
      <c r="K8" s="278">
        <f>Datos!AI43</f>
        <v>0.97368421052631582</v>
      </c>
      <c r="L8" s="294"/>
    </row>
    <row r="9" spans="2:12" ht="16.5" thickBot="1" x14ac:dyDescent="0.3">
      <c r="B9" s="288"/>
      <c r="C9" s="119" t="s">
        <v>31</v>
      </c>
      <c r="D9" s="264">
        <f>Datos!G56</f>
        <v>0.53658536585365857</v>
      </c>
      <c r="E9" s="267">
        <f>Datos!B56</f>
        <v>0.80107690489591998</v>
      </c>
      <c r="F9" s="269">
        <f>Datos!D56</f>
        <v>0.38169612617160364</v>
      </c>
      <c r="G9" s="273">
        <f>Datos!M56</f>
        <v>0.82389814453669163</v>
      </c>
      <c r="H9" s="275">
        <f>Datos!T56</f>
        <v>1.0029895366218236</v>
      </c>
      <c r="I9" s="276">
        <f>Datos!AA56</f>
        <v>0.59377070907886009</v>
      </c>
      <c r="J9" s="284">
        <f>Datos!AE56</f>
        <v>0.83612708955397419</v>
      </c>
      <c r="K9" s="279">
        <f>Datos!AI56</f>
        <v>0.53333333333333333</v>
      </c>
      <c r="L9" s="294"/>
    </row>
    <row r="10" spans="2:12" ht="16.5" thickBot="1" x14ac:dyDescent="0.3">
      <c r="B10" s="288"/>
      <c r="C10" s="133" t="s">
        <v>7</v>
      </c>
      <c r="D10" s="163">
        <f>Datos!G57</f>
        <v>3.2</v>
      </c>
      <c r="E10" s="268">
        <f>Datos!B57</f>
        <v>6.1940802311082299</v>
      </c>
      <c r="F10" s="160">
        <f>Datos!D57</f>
        <v>2.1065824648293505</v>
      </c>
      <c r="G10" s="274">
        <f>Datos!M57</f>
        <v>4.1957936507936511</v>
      </c>
      <c r="H10" s="171">
        <f>Datos!T57</f>
        <v>8.1467576791808867</v>
      </c>
      <c r="I10" s="255">
        <f>Datos!AA57</f>
        <v>3.5088113985751779</v>
      </c>
      <c r="J10" s="285">
        <f>Datos!AE57</f>
        <v>5.6253467234255137</v>
      </c>
      <c r="K10" s="280">
        <f>Datos!AI57</f>
        <v>3.1071428571428572</v>
      </c>
      <c r="L10" s="294"/>
    </row>
    <row r="11" spans="2:12" ht="13.5" thickBot="1" x14ac:dyDescent="0.25">
      <c r="B11" s="290"/>
      <c r="C11" s="291"/>
      <c r="D11" s="291"/>
      <c r="E11" s="291"/>
      <c r="F11" s="291"/>
      <c r="G11" s="291"/>
      <c r="H11" s="291"/>
      <c r="I11" s="291"/>
      <c r="J11" s="303"/>
      <c r="K11" s="303"/>
      <c r="L11" s="295"/>
    </row>
    <row r="18" spans="3:4" x14ac:dyDescent="0.2">
      <c r="C18" s="111"/>
      <c r="D18" s="111"/>
    </row>
  </sheetData>
  <mergeCells count="1">
    <mergeCell ref="C3:K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2318-5DEF-4239-A548-420061BEF7CE}">
  <dimension ref="C35:L35"/>
  <sheetViews>
    <sheetView zoomScaleNormal="100" workbookViewId="0"/>
  </sheetViews>
  <sheetFormatPr baseColWidth="10" defaultRowHeight="12.75" x14ac:dyDescent="0.2"/>
  <cols>
    <col min="1" max="1" width="3" customWidth="1"/>
    <col min="2" max="2" width="2.28515625" customWidth="1"/>
    <col min="3" max="9" width="12.7109375" style="6" customWidth="1"/>
    <col min="10" max="10" width="2.28515625" customWidth="1"/>
    <col min="11" max="11" width="4.7109375" customWidth="1"/>
  </cols>
  <sheetData>
    <row r="35" spans="12:12" x14ac:dyDescent="0.2">
      <c r="L35" t="s">
        <v>69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8 D A A B Q S w M E F A A C A A g A 4 J 6 T V p r K r Y u k A A A A 9 Q A A A B I A H A B D b 2 5 m a W c v U G F j a 2 F n Z S 5 4 b W w g o h g A K K A U A A A A A A A A A A A A A A A A A A A A A A A A A A A A h Y 8 x D o I w G I W v Q r r T 1 m o M k p 8 y G D d J T E i M a 1 M q N E I x t F j u 5 u C R v I I Y R d 0 c 3 / e + 4 b 3 7 9 Q b p 0 N T B R X V W t y Z B M 0 x R o I x s C 2 3 K B P X u G E Y o 5 b A T 8 i R K F Y y y s f F g i w R V z p 1 j Q r z 3 2 M 9 x 2 5 W E U T o j h 2 y b y 0 o 1 A n 1 k / V 8 O t b F O G K k Q h / 1 r D G d 4 t c T R g m E K Z G K Q a f P t 2 T j 3 2 f 5 A W P e 1 6 z v F l Q 0 3 O Z A p A n l f 4 A 9 Q S w M E F A A C A A g A 4 J 6 T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C e k 1 Z 8 J v k W + Q A A A I 4 B A A A T A B w A R m 9 y b X V s Y X M v U 2 V j d G l v b j E u b S C i G A A o o B Q A A A A A A A A A A A A A A A A A A A A A A A A A A A B 1 j 8 F K x E A M h u + F v s M w e 2 l h K L R W D y 4 9 t Q p e F N l 6 s h 6 m b X Y d n J m U m V R c l r 6 7 s x Q R x M 0 l y f + F 5 I + H g R R a t l t z v o 2 j O P L v 0 s H I N l z 2 a N G z v e r B E W j O K q a B 4 o i F e H L q A D Y o t f / M G h x m A 5 a S e 6 U h q 9 F S a H z C 6 9 v u x Y P z 3 a j B o O 8 a 8 B + E U / d n c U Z f x F P x 2 o B W R h G 4 i g s u W I 1 6 N t Z X p W B 3 d s B R 2 U O V F 9 e F Y M 8 z E u z o q K H 6 L b N H t P C W i t X f h r d q Q j Z I 0 y s 5 4 t l 7 K / s w 1 T p p / R 6 d W d e 3 x w l 8 s n 4 j T i e + q n k 4 / 2 D p p s z O f B H s B x S X w N U l U A Z A Q W K j J F i W N I 6 U / d / i 9 h t Q S w E C L Q A U A A I A C A D g n p N W m s q t i 6 Q A A A D 1 A A A A E g A A A A A A A A A A A A A A A A A A A A A A Q 2 9 u Z m l n L 1 B h Y 2 t h Z 2 U u e G 1 s U E s B A i 0 A F A A C A A g A 4 J 6 T V g / K 6 a u k A A A A 6 Q A A A B M A A A A A A A A A A A A A A A A A 8 A A A A F t D b 2 5 0 Z W 5 0 X 1 R 5 c G V z X S 5 4 b W x Q S w E C L Q A U A A I A C A D g n p N W f C b 5 F v k A A A C O A Q A A E w A A A A A A A A A A A A A A A A D h A Q A A R m 9 y b X V s Y X M v U 2 V j d G l v b j E u b V B L B Q Y A A A A A A w A D A M I A A A A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v C Q A A A A A A A E 0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v b m 9 z J T I w Z m l i Z X J 0 Z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x O V Q y M j o 0 M j o z N y 4 y N z c 0 O T E 1 W i I g L z 4 8 R W 5 0 c n k g V H l w Z T 0 i R m l s b E N v b H V t b l R 5 c G V z I i B W Y W x 1 Z T 0 i c 0 F 3 T U R D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m 9 u b 3 M g Z m l i Z X J 0 Z W w v V G l w b y B j Y W 1 i a W F k b y 5 7 Q 2 9 s d W 1 u M S w w f S Z x d W 9 0 O y w m c X V v d D t T Z W N 0 a W 9 u M S 9 h Y m 9 u b 3 M g Z m l i Z X J 0 Z W w v V G l w b y B j Y W 1 i a W F k b y 5 7 Q 2 9 s d W 1 u M i w x f S Z x d W 9 0 O y w m c X V v d D t T Z W N 0 a W 9 u M S 9 h Y m 9 u b 3 M g Z m l i Z X J 0 Z W w v V G l w b y B j Y W 1 i a W F k b y 5 7 Q 2 9 s d W 1 u M y w y f S Z x d W 9 0 O y w m c X V v d D t T Z W N 0 a W 9 u M S 9 h Y m 9 u b 3 M g Z m l i Z X J 0 Z W w v V G l w b y B j Y W 1 i a W F k b y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h Y m 9 u b 3 M g Z m l i Z X J 0 Z W w v V G l w b y B j Y W 1 i a W F k b y 5 7 Q 2 9 s d W 1 u M S w w f S Z x d W 9 0 O y w m c X V v d D t T Z W N 0 a W 9 u M S 9 h Y m 9 u b 3 M g Z m l i Z X J 0 Z W w v V G l w b y B j Y W 1 i a W F k b y 5 7 Q 2 9 s d W 1 u M i w x f S Z x d W 9 0 O y w m c X V v d D t T Z W N 0 a W 9 u M S 9 h Y m 9 u b 3 M g Z m l i Z X J 0 Z W w v V G l w b y B j Y W 1 i a W F k b y 5 7 Q 2 9 s d W 1 u M y w y f S Z x d W 9 0 O y w m c X V v d D t T Z W N 0 a W 9 u M S 9 h Y m 9 u b 3 M g Z m l i Z X J 0 Z W w v V G l w b y B j Y W 1 i a W F k b y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W J v b m 9 z J T I w Z m l i Z X J 0 Z W w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J v b m 9 z J T I w Z m l i Z X J 0 Z W w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y n X 0 C D V j V I m g 9 h P U v 6 i T E A A A A A A g A A A A A A A 2 Y A A M A A A A A Q A A A A r a H o y 9 1 J C Z J a 6 G C P d E l x 5 g A A A A A E g A A A o A A A A B A A A A D X L 5 y v r y W D a R C x V 2 R h a 3 c 7 U A A A A K C G W h 5 F C 9 f K 4 U 9 V + k p m / F s P d y k 3 I p 3 K / 6 Y B I / U 8 i G H h l d v F P 6 t u T z c u I L i q p H A T G r c r q v e F o X i v J f m 5 / M v J I 4 3 N m w R a D 3 X D W q N e J Y G i Y v q S F A A A A I W u M g C Q h g x J V 0 u 9 V y k o + O F E g C Y G < / D a t a M a s h u p > 
</file>

<file path=customXml/itemProps1.xml><?xml version="1.0" encoding="utf-8"?>
<ds:datastoreItem xmlns:ds="http://schemas.openxmlformats.org/officeDocument/2006/customXml" ds:itemID="{59818A50-C590-42B5-94DE-FF3564BB98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ABONOS $</vt:lpstr>
      <vt:lpstr>ABONOS U$</vt:lpstr>
      <vt:lpstr>COMPARATIVA</vt:lpstr>
      <vt:lpstr>OTROS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Lemos</dc:creator>
  <cp:lastModifiedBy>Diego Lemos</cp:lastModifiedBy>
  <dcterms:created xsi:type="dcterms:W3CDTF">2023-03-27T02:25:16Z</dcterms:created>
  <dcterms:modified xsi:type="dcterms:W3CDTF">2023-09-19T01:30:02Z</dcterms:modified>
</cp:coreProperties>
</file>